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HERE FIRST" sheetId="1" r:id="rId4"/>
    <sheet state="visible" name="Demographics Analysis" sheetId="2" r:id="rId5"/>
    <sheet state="visible" name="Revenues 2020" sheetId="3" r:id="rId6"/>
    <sheet state="visible" name="Expenses 2020" sheetId="4" r:id="rId7"/>
    <sheet state="visible" name="Balance Sheet 2020" sheetId="5" r:id="rId8"/>
    <sheet state="visible" name="Ratios 2020" sheetId="6" r:id="rId9"/>
    <sheet state="visible" name="Revenues 2021" sheetId="7" r:id="rId10"/>
    <sheet state="visible" name="Expenses 2021" sheetId="8" r:id="rId11"/>
    <sheet state="visible" name="Balance Sheet 2021" sheetId="9" r:id="rId12"/>
    <sheet state="visible" name="Ratios 2021" sheetId="10" r:id="rId13"/>
    <sheet state="visible" name="Revenues 2022" sheetId="11" r:id="rId14"/>
    <sheet state="visible" name="Expenses 2022" sheetId="12" r:id="rId15"/>
    <sheet state="visible" name="Balance Sheet 2022" sheetId="13" r:id="rId16"/>
    <sheet state="visible" name="Ratios 2022" sheetId="14" r:id="rId17"/>
    <sheet state="visible" name="Multi-Year Ratios" sheetId="15" r:id="rId18"/>
  </sheets>
  <definedNames/>
  <calcPr/>
</workbook>
</file>

<file path=xl/sharedStrings.xml><?xml version="1.0" encoding="utf-8"?>
<sst xmlns="http://schemas.openxmlformats.org/spreadsheetml/2006/main" count="863" uniqueCount="249">
  <si>
    <t>SCHOOL TALK</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</si>
  <si>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</si>
  <si>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</si>
  <si>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</si>
  <si>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</si>
  <si>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</si>
  <si>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</si>
  <si>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</si>
  <si>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</si>
  <si>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</si>
  <si>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</si>
  <si>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</si>
  <si>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</si>
  <si>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</si>
  <si>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</si>
  <si>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</si>
  <si>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</si>
  <si>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</si>
  <si>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</si>
  <si>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</si>
  <si>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</si>
  <si>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</si>
  <si>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</si>
  <si>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</si>
  <si>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</si>
  <si>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</si>
  <si>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</si>
  <si>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</si>
  <si>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</si>
  <si>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</si>
  <si>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</si>
  <si>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</si>
  <si>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</si>
  <si>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</si>
  <si>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</si>
  <si>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</si>
  <si>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</si>
  <si>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</si>
  <si>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</si>
  <si>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</si>
  <si>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</si>
  <si>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</si>
  <si>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</si>
  <si>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</si>
  <si>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</si>
  <si>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</si>
  <si>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</si>
  <si>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</si>
  <si>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</si>
  <si>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</si>
  <si>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</si>
  <si>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</si>
  <si>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</si>
  <si>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</si>
  <si>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</si>
  <si>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</si>
  <si>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</si>
  <si>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</si>
  <si>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</si>
  <si>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</si>
  <si>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</si>
  <si>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_x007f_</t>
  </si>
  <si>
    <t>Program Service Revenue</t>
  </si>
  <si>
    <t>2a</t>
  </si>
  <si>
    <t xml:space="preserve">Education program fees </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</si>
  <si>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</si>
  <si>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</si>
  <si>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</si>
  <si>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</si>
  <si>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</si>
  <si>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</si>
  <si>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</si>
  <si>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</si>
  <si>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</si>
  <si>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</si>
  <si>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</si>
  <si>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</si>
  <si>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</si>
  <si>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</si>
  <si>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</si>
  <si>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rFont val="Roboto"/>
        <color rgb="FF000000"/>
        <sz val="10.0"/>
      </rPr>
      <t xml:space="preserve">Gross amount from sales of </t>
    </r>
    <r>
      <rPr>
        <rFont val="Roboto"/>
        <color rgb="FF000000"/>
        <sz val="10.0"/>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</si>
  <si>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</si>
  <si>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</si>
  <si>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</si>
  <si>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</si>
  <si>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</si>
  <si>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</si>
  <si>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</si>
  <si>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</si>
  <si>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</si>
  <si>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</si>
  <si>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</si>
  <si>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</si>
  <si>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</si>
  <si>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</si>
  <si>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</si>
  <si>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</si>
  <si>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</si>
  <si>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</si>
  <si>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</si>
  <si>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</si>
  <si>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</si>
  <si>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</si>
  <si>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</si>
  <si>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</si>
  <si>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</si>
  <si>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</si>
  <si>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</si>
  <si>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</si>
  <si>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</si>
  <si>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</si>
  <si>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</si>
  <si>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</si>
  <si>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</si>
  <si>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</si>
  <si>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</si>
  <si>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</si>
  <si>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</si>
  <si>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</si>
  <si>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</si>
  <si>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</si>
  <si>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</si>
  <si>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</si>
  <si>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</si>
  <si>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</si>
  <si>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</si>
  <si>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</si>
  <si>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</si>
  <si>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</si>
  <si>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</si>
  <si>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</si>
  <si>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</si>
  <si>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</si>
  <si>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</si>
  <si>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Client specific project</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</si>
  <si>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</si>
  <si>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</si>
  <si>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</si>
  <si>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</si>
  <si>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</si>
  <si>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</si>
  <si>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</si>
  <si>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</si>
  <si>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</si>
  <si>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</si>
  <si>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</si>
  <si>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</si>
  <si>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</si>
  <si>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</si>
  <si>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</si>
  <si>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</si>
  <si>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</si>
  <si>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</si>
  <si>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</si>
  <si>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</si>
  <si>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</si>
  <si>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</si>
  <si>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</si>
  <si>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</si>
  <si>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</si>
  <si>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</si>
  <si>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</si>
  <si>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</si>
  <si>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</si>
  <si>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</si>
  <si>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</si>
  <si>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</si>
  <si>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</si>
  <si>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</si>
  <si>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</si>
  <si>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</si>
  <si>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</si>
  <si>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</si>
  <si>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</si>
  <si>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</si>
  <si>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</si>
  <si>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</si>
  <si>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</si>
  <si>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</si>
  <si>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</si>
  <si>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</si>
  <si>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</si>
  <si>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</si>
  <si>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</si>
  <si>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</si>
  <si>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</si>
  <si>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</si>
  <si>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</si>
  <si>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</si>
  <si>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</si>
  <si>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</si>
  <si>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</si>
  <si>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</si>
  <si>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</si>
  <si>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</si>
  <si>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</si>
  <si>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</si>
  <si>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</si>
  <si>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</si>
  <si>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</si>
  <si>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</si>
  <si>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</si>
  <si>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</si>
  <si>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</si>
  <si>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</si>
  <si>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</si>
  <si>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</si>
  <si>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</si>
  <si>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</si>
  <si>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</si>
  <si>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</si>
  <si>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</si>
  <si>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</si>
  <si>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</si>
  <si>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rFont val="Roboto"/>
        <b/>
        <color rgb="FF000000"/>
        <sz val="10.0"/>
      </rPr>
      <t xml:space="preserve">Program Expenses </t>
    </r>
    <r>
      <rPr>
        <rFont val="Roboto"/>
        <b/>
        <i/>
        <color rgb="FF000000"/>
        <sz val="10.0"/>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</si>
  <si>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</si>
  <si>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</si>
  <si>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</si>
  <si>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</si>
  <si>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</si>
  <si>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</si>
  <si>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</si>
  <si>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</si>
  <si>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</si>
  <si>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</si>
  <si>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</si>
  <si>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</si>
  <si>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</si>
  <si>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</si>
  <si>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</si>
  <si>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</si>
  <si>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</si>
  <si>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</si>
  <si>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</si>
  <si>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</si>
  <si>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r>
      <rPr>
        <rFont val="Roboto"/>
        <color rgb="FF000000"/>
        <sz val="10.0"/>
      </rPr>
      <t xml:space="preserve">Gross amount from sales of </t>
    </r>
    <r>
      <rPr>
        <rFont val="Roboto"/>
        <color rgb="FF000000"/>
        <sz val="10.0"/>
      </rPr>
      <t>assets other than inventory</t>
    </r>
  </si>
  <si>
    <t xml:space="preserve">Other </t>
  </si>
  <si>
    <t>Clilent specific project</t>
  </si>
  <si>
    <r>
      <rPr>
        <rFont val="Roboto"/>
        <b/>
        <color rgb="FF000000"/>
        <sz val="10.0"/>
      </rPr>
      <t xml:space="preserve">Program Expenses </t>
    </r>
    <r>
      <rPr>
        <rFont val="Roboto"/>
        <b/>
        <i/>
        <color rgb="FF000000"/>
        <sz val="10.0"/>
      </rPr>
      <t xml:space="preserve">(Program Efficiency Ratio) </t>
    </r>
  </si>
  <si>
    <r>
      <rPr>
        <rFont val="Roboto"/>
        <color rgb="FF000000"/>
        <sz val="10.0"/>
      </rPr>
      <t xml:space="preserve">Gross amount from sales of </t>
    </r>
    <r>
      <rPr>
        <rFont val="Roboto"/>
        <color rgb="FF000000"/>
        <sz val="10.0"/>
      </rPr>
      <t>assets other than inventory</t>
    </r>
  </si>
  <si>
    <t xml:space="preserve">Book sales </t>
  </si>
  <si>
    <t xml:space="preserve">Client specific project </t>
  </si>
  <si>
    <r>
      <rPr>
        <rFont val="Roboto"/>
        <b/>
        <color rgb="FF000000"/>
        <sz val="10.0"/>
      </rPr>
      <t xml:space="preserve">Program Expenses </t>
    </r>
    <r>
      <rPr>
        <rFont val="Roboto"/>
        <b/>
        <i/>
        <color rgb="FF000000"/>
        <sz val="10.0"/>
      </rPr>
      <t xml:space="preserve">(Program Efficiency Ratio) </t>
    </r>
  </si>
  <si>
    <t>2020-2022</t>
  </si>
  <si>
    <t xml:space="preserve">Year 1 </t>
  </si>
  <si>
    <t>Year 2</t>
  </si>
  <si>
    <t>Year 3</t>
  </si>
  <si>
    <t>3 Year Trend</t>
  </si>
  <si>
    <r>
      <rPr>
        <rFont val="Roboto"/>
        <b/>
        <color rgb="FF000000"/>
        <sz val="10.0"/>
      </rPr>
      <t xml:space="preserve">Program Expenses </t>
    </r>
    <r>
      <rPr>
        <rFont val="Roboto"/>
        <b/>
        <i/>
        <color rgb="FF000000"/>
        <sz val="10.0"/>
      </rPr>
      <t xml:space="preserve">(Program Efficiency Ratio) </t>
    </r>
  </si>
</sst>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m/d/yyyy"/>
    <numFmt numFmtId="166" formatCode="0.0"/>
    <numFmt numFmtId="167" formatCode="0.0%"/>
    <numFmt numFmtId="168" formatCode="&quot;$&quot;#,##0.00"/>
    <numFmt numFmtId="169" formatCode="#,##0.0"/>
  </numFmts>
  <fonts count="30">
    <font>
      <sz val="10.0"/>
      <color rgb="FF000000"/>
      <name val="Arial"/>
      <scheme val="minor"/>
    </font>
    <font>
      <sz val="10.0"/>
      <color theme="1"/>
      <name val="Roboto"/>
    </font>
    <font>
      <color theme="1"/>
      <name val="Arial"/>
      <scheme val="minor"/>
    </font>
    <font>
      <b/>
      <color rgb="FFFFFFFF"/>
      <name val="Arial"/>
      <scheme val="minor"/>
    </font>
    <font/>
    <font>
      <b/>
      <color rgb="FFFFFFFF"/>
      <name val="Roboto"/>
    </font>
    <font>
      <b/>
      <sz val="10.0"/>
      <color rgb="FFFFFFFF"/>
      <name val="Roboto"/>
    </font>
    <font>
      <sz val="10.0"/>
      <color rgb="FFFF0000"/>
      <name val="Roboto"/>
    </font>
    <font>
      <sz val="12.0"/>
      <color theme="1"/>
      <name val="Calibri"/>
    </font>
    <font>
      <u/>
      <sz val="12.0"/>
      <color rgb="FF0563C1"/>
      <name val="Calibri"/>
    </font>
    <font>
      <u/>
      <sz val="12.0"/>
      <color rgb="FF0000FF"/>
      <name val="Calibri"/>
    </font>
    <font>
      <u/>
      <sz val="12.0"/>
      <color rgb="FF0563C1"/>
      <name val="Calibri"/>
    </font>
    <font>
      <sz val="8.0"/>
      <color rgb="FF000000"/>
      <name val="Arial"/>
    </font>
    <font>
      <sz val="10.0"/>
      <color rgb="FF000000"/>
      <name val="Roboto"/>
    </font>
    <font>
      <b/>
      <sz val="10.0"/>
      <color theme="1"/>
      <name val="Roboto"/>
    </font>
    <font>
      <sz val="10.0"/>
      <color rgb="FF999999"/>
      <name val="Roboto"/>
    </font>
    <font>
      <color theme="1"/>
      <name val="Arial"/>
    </font>
    <font>
      <color theme="1"/>
      <name val="Roboto"/>
    </font>
    <font>
      <sz val="10.0"/>
      <color rgb="FFFFFFFF"/>
      <name val="Roboto"/>
    </font>
    <font>
      <sz val="8.0"/>
      <color rgb="FF000000"/>
      <name val="Roboto"/>
    </font>
    <font>
      <sz val="10.0"/>
      <color rgb="FF000000"/>
      <name val="Arial"/>
    </font>
    <font>
      <sz val="8.0"/>
      <color rgb="FFFFFFFF"/>
      <name val="Arial"/>
    </font>
    <font>
      <b/>
      <sz val="10.0"/>
      <color rgb="FFFFFFFF"/>
      <name val="Arial"/>
    </font>
    <font>
      <sz val="10.0"/>
      <color rgb="FFFFFFFF"/>
      <name val="Arial"/>
    </font>
    <font>
      <b/>
      <sz val="10.0"/>
      <color rgb="FF000000"/>
      <name val="Arial"/>
    </font>
    <font>
      <b/>
      <sz val="10.0"/>
      <color rgb="FF000000"/>
      <name val="Roboto"/>
    </font>
    <font>
      <b/>
      <i/>
      <sz val="10.0"/>
      <color rgb="FF000000"/>
      <name val="Roboto"/>
    </font>
    <font>
      <sz val="1.0"/>
      <color theme="1"/>
      <name val="Verdana"/>
    </font>
    <font>
      <b/>
      <color theme="1"/>
      <name val="Roboto"/>
    </font>
    <font>
      <b/>
      <color theme="1"/>
      <name val="Arial"/>
      <scheme val="minor"/>
    </font>
  </fonts>
  <fills count="9">
    <fill>
      <patternFill patternType="none"/>
    </fill>
    <fill>
      <patternFill patternType="lightGray"/>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top style="thin">
        <color rgb="FF000000"/>
      </top>
    </border>
    <border>
      <bottom style="thin">
        <color rgb="FF000000"/>
      </bottom>
    </border>
  </borders>
  <cellStyleXfs count="1">
    <xf borderId="0" fillId="0" fontId="0" numFmtId="0" applyAlignment="1" applyFont="1"/>
  </cellStyleXfs>
  <cellXfs count="186">
    <xf borderId="0" fillId="0" fontId="0" numFmtId="0" xfId="0" applyAlignment="1" applyFont="1">
      <alignment readingOrder="0" shrinkToFit="0" vertical="bottom" wrapText="0"/>
    </xf>
    <xf borderId="0" fillId="0" fontId="1" numFmtId="0" xfId="0" applyAlignment="1" applyFont="1">
      <alignment horizontal="left" readingOrder="0"/>
    </xf>
    <xf borderId="1" fillId="2" fontId="1" numFmtId="0" xfId="0" applyAlignment="1" applyBorder="1" applyFill="1" applyFont="1">
      <alignment horizontal="left" readingOrder="0"/>
    </xf>
    <xf borderId="1" fillId="0" fontId="2" numFmtId="0" xfId="0" applyBorder="1" applyFont="1"/>
    <xf borderId="2" fillId="3" fontId="3" numFmtId="0" xfId="0" applyAlignment="1" applyBorder="1" applyFill="1" applyFont="1">
      <alignment readingOrder="0"/>
    </xf>
    <xf borderId="3" fillId="0" fontId="4" numFmtId="0" xfId="0" applyBorder="1" applyFont="1"/>
    <xf borderId="2" fillId="0" fontId="2" numFmtId="0" xfId="0" applyAlignment="1" applyBorder="1" applyFont="1">
      <alignment readingOrder="0" shrinkToFit="0" wrapText="1"/>
    </xf>
    <xf borderId="2" fillId="4" fontId="3" numFmtId="0" xfId="0" applyAlignment="1" applyBorder="1" applyFill="1" applyFont="1">
      <alignment readingOrder="0"/>
    </xf>
    <xf borderId="2" fillId="2" fontId="1" numFmtId="0" xfId="0" applyAlignment="1" applyBorder="1" applyFont="1">
      <alignment horizontal="left" readingOrder="0"/>
    </xf>
    <xf borderId="1" fillId="2" fontId="2" numFmtId="0" xfId="0" applyBorder="1" applyFont="1"/>
    <xf borderId="1" fillId="2" fontId="1" numFmtId="0" xfId="0" applyBorder="1" applyFont="1"/>
    <xf borderId="1" fillId="3" fontId="5" numFmtId="0" xfId="0" applyAlignment="1" applyBorder="1" applyFont="1">
      <alignment vertical="bottom"/>
    </xf>
    <xf borderId="1" fillId="3" fontId="5" numFmtId="0" xfId="0" applyAlignment="1" applyBorder="1" applyFont="1">
      <alignment vertical="bottom"/>
    </xf>
    <xf borderId="1" fillId="3" fontId="6" numFmtId="0" xfId="0" applyAlignment="1" applyBorder="1" applyFont="1">
      <alignment readingOrder="0"/>
    </xf>
    <xf borderId="1" fillId="3" fontId="6" numFmtId="0" xfId="0" applyAlignment="1" applyBorder="1" applyFont="1">
      <alignment readingOrder="0" shrinkToFit="0" wrapText="1"/>
    </xf>
    <xf borderId="1" fillId="5" fontId="1" numFmtId="164" xfId="0" applyAlignment="1" applyBorder="1" applyFill="1" applyFont="1" applyNumberFormat="1">
      <alignment horizontal="right" readingOrder="0"/>
    </xf>
    <xf borderId="1" fillId="6" fontId="1" numFmtId="0" xfId="0" applyAlignment="1" applyBorder="1" applyFill="1" applyFont="1">
      <alignment vertical="bottom"/>
    </xf>
    <xf borderId="1" fillId="6" fontId="1" numFmtId="10" xfId="0" applyAlignment="1" applyBorder="1" applyFont="1" applyNumberFormat="1">
      <alignment horizontal="right" readingOrder="0" vertical="bottom"/>
    </xf>
    <xf borderId="1" fillId="6" fontId="1" numFmtId="0" xfId="0" applyAlignment="1" applyBorder="1" applyFont="1">
      <alignment horizontal="right" readingOrder="0" vertical="bottom"/>
    </xf>
    <xf borderId="1" fillId="6" fontId="1" numFmtId="10" xfId="0" applyAlignment="1" applyBorder="1" applyFont="1" applyNumberFormat="1">
      <alignment horizontal="right" vertical="bottom"/>
    </xf>
    <xf borderId="1" fillId="6" fontId="7" numFmtId="10" xfId="0" applyAlignment="1" applyBorder="1" applyFont="1" applyNumberFormat="1">
      <alignment horizontal="right" vertical="bottom"/>
    </xf>
    <xf borderId="0" fillId="0" fontId="2" numFmtId="10" xfId="0" applyAlignment="1" applyFont="1" applyNumberFormat="1">
      <alignment readingOrder="0"/>
    </xf>
    <xf borderId="1" fillId="6" fontId="1" numFmtId="0" xfId="0" applyAlignment="1" applyBorder="1" applyFont="1">
      <alignment readingOrder="0" vertical="bottom"/>
    </xf>
    <xf borderId="0" fillId="0" fontId="2" numFmtId="10" xfId="0" applyFont="1" applyNumberFormat="1"/>
    <xf borderId="1" fillId="0" fontId="1" numFmtId="0" xfId="0" applyAlignment="1" applyBorder="1" applyFont="1">
      <alignment readingOrder="0" vertical="bottom"/>
    </xf>
    <xf borderId="1" fillId="0" fontId="1" numFmtId="10" xfId="0" applyAlignment="1" applyBorder="1" applyFont="1" applyNumberFormat="1">
      <alignment horizontal="right" vertical="bottom"/>
    </xf>
    <xf borderId="1" fillId="5" fontId="7" numFmtId="164" xfId="0" applyAlignment="1" applyBorder="1" applyFont="1" applyNumberFormat="1">
      <alignment horizontal="right" readingOrder="0"/>
    </xf>
    <xf borderId="0" fillId="0" fontId="8" numFmtId="0" xfId="0" applyAlignment="1" applyFont="1">
      <alignment horizontal="center" vertical="bottom"/>
    </xf>
    <xf borderId="0" fillId="0" fontId="8" numFmtId="0" xfId="0" applyAlignment="1" applyFont="1">
      <alignment vertical="bottom"/>
    </xf>
    <xf borderId="0" fillId="0" fontId="8" numFmtId="10" xfId="0" applyAlignment="1" applyFont="1" applyNumberFormat="1">
      <alignment horizontal="center" vertical="bottom"/>
    </xf>
    <xf borderId="0" fillId="0" fontId="8" numFmtId="165" xfId="0" applyAlignment="1" applyFont="1" applyNumberFormat="1">
      <alignment horizontal="center" vertical="bottom"/>
    </xf>
    <xf borderId="1" fillId="0" fontId="1" numFmtId="0" xfId="0" applyAlignment="1" applyBorder="1" applyFont="1">
      <alignment horizontal="right" readingOrder="0" vertical="bottom"/>
    </xf>
    <xf borderId="0" fillId="0" fontId="9" numFmtId="0" xfId="0" applyAlignment="1" applyFont="1">
      <alignment vertical="bottom"/>
    </xf>
    <xf borderId="0" fillId="0" fontId="8" numFmtId="0" xfId="0" applyAlignment="1" applyFont="1">
      <alignment readingOrder="0" vertical="bottom"/>
    </xf>
    <xf borderId="0" fillId="0" fontId="10" numFmtId="0" xfId="0" applyAlignment="1" applyFont="1">
      <alignment readingOrder="0" vertical="bottom"/>
    </xf>
    <xf borderId="0" fillId="0" fontId="11" numFmtId="0" xfId="0" applyAlignment="1" applyFont="1">
      <alignment readingOrder="0" vertical="bottom"/>
    </xf>
    <xf borderId="2" fillId="7" fontId="6" numFmtId="0" xfId="0" applyAlignment="1" applyBorder="1" applyFill="1" applyFont="1">
      <alignment readingOrder="0" shrinkToFit="0" vertical="bottom" wrapText="0"/>
    </xf>
    <xf borderId="1" fillId="7" fontId="6" numFmtId="0" xfId="0" applyBorder="1" applyFont="1"/>
    <xf borderId="1" fillId="7" fontId="6" numFmtId="0" xfId="0" applyAlignment="1" applyBorder="1" applyFont="1">
      <alignment shrinkToFit="0" vertical="bottom" wrapText="0"/>
    </xf>
    <xf borderId="1" fillId="7" fontId="6" numFmtId="0" xfId="0" applyAlignment="1" applyBorder="1" applyFont="1">
      <alignment horizontal="left" shrinkToFit="0" vertical="bottom" wrapText="0"/>
    </xf>
    <xf borderId="2" fillId="2" fontId="1" numFmtId="0" xfId="0" applyAlignment="1" applyBorder="1" applyFont="1">
      <alignment horizontal="left" readingOrder="0" shrinkToFit="0" wrapText="1"/>
    </xf>
    <xf borderId="1" fillId="5" fontId="1" numFmtId="164" xfId="0" applyAlignment="1" applyBorder="1" applyFont="1" applyNumberFormat="1">
      <alignment horizontal="right"/>
    </xf>
    <xf borderId="1" fillId="5" fontId="1" numFmtId="164" xfId="0" applyAlignment="1" applyBorder="1" applyFont="1" applyNumberFormat="1">
      <alignment horizontal="center" readingOrder="0"/>
    </xf>
    <xf borderId="0" fillId="0" fontId="1" numFmtId="0" xfId="0" applyFont="1"/>
    <xf borderId="4" fillId="0" fontId="12" numFmtId="0" xfId="0" applyAlignment="1" applyBorder="1" applyFont="1">
      <alignment horizontal="center" readingOrder="0" shrinkToFit="0" textRotation="90" vertical="center" wrapText="1"/>
    </xf>
    <xf borderId="1" fillId="0" fontId="13" numFmtId="0" xfId="0" applyAlignment="1" applyBorder="1" applyFont="1">
      <alignment horizontal="center" readingOrder="0" shrinkToFit="0" vertical="bottom" wrapText="0"/>
    </xf>
    <xf borderId="1" fillId="0" fontId="13" numFmtId="0" xfId="0" applyAlignment="1" applyBorder="1" applyFont="1">
      <alignment readingOrder="0" shrinkToFit="0" vertical="bottom" wrapText="1"/>
    </xf>
    <xf borderId="1" fillId="5" fontId="13" numFmtId="164" xfId="0" applyAlignment="1" applyBorder="1" applyFont="1" applyNumberFormat="1">
      <alignment horizontal="right" readingOrder="0" shrinkToFit="0" vertical="bottom" wrapText="0"/>
    </xf>
    <xf borderId="1" fillId="8" fontId="1" numFmtId="164" xfId="0" applyAlignment="1" applyBorder="1" applyFill="1" applyFont="1" applyNumberFormat="1">
      <alignment horizontal="right" readingOrder="0"/>
    </xf>
    <xf borderId="5" fillId="0" fontId="4" numFmtId="0" xfId="0" applyBorder="1" applyFont="1"/>
    <xf borderId="1" fillId="8" fontId="13" numFmtId="164" xfId="0" applyAlignment="1" applyBorder="1" applyFont="1" applyNumberFormat="1">
      <alignment horizontal="right" readingOrder="0" shrinkToFit="0" vertical="bottom" wrapText="0"/>
    </xf>
    <xf borderId="1" fillId="0" fontId="13" numFmtId="0" xfId="0" applyAlignment="1" applyBorder="1" applyFont="1">
      <alignment horizontal="left" readingOrder="0" shrinkToFit="0" vertical="bottom" wrapText="1"/>
    </xf>
    <xf borderId="6" fillId="0" fontId="4" numFmtId="0" xfId="0" applyBorder="1" applyFont="1"/>
    <xf borderId="1" fillId="3" fontId="12" numFmtId="0" xfId="0" applyAlignment="1" applyBorder="1" applyFont="1">
      <alignment horizontal="center" readingOrder="0" shrinkToFit="0" textRotation="90" wrapText="1"/>
    </xf>
    <xf borderId="1" fillId="3" fontId="6" numFmtId="0" xfId="0" applyAlignment="1" applyBorder="1" applyFont="1">
      <alignment horizontal="center" readingOrder="0" shrinkToFit="0" vertical="bottom" wrapText="0"/>
    </xf>
    <xf borderId="1" fillId="3" fontId="6" numFmtId="0" xfId="0" applyAlignment="1" applyBorder="1" applyFont="1">
      <alignment readingOrder="0" shrinkToFit="0" vertical="bottom" wrapText="1"/>
    </xf>
    <xf borderId="1" fillId="3" fontId="6" numFmtId="164" xfId="0" applyAlignment="1" applyBorder="1" applyFont="1" applyNumberFormat="1">
      <alignment horizontal="right" shrinkToFit="0" vertical="bottom" wrapText="0"/>
    </xf>
    <xf borderId="1" fillId="3" fontId="6" numFmtId="164" xfId="0" applyAlignment="1" applyBorder="1" applyFont="1" applyNumberFormat="1">
      <alignment horizontal="right"/>
    </xf>
    <xf borderId="0" fillId="0" fontId="14" numFmtId="0" xfId="0" applyFont="1"/>
    <xf borderId="1" fillId="0" fontId="1" numFmtId="0" xfId="0" applyAlignment="1" applyBorder="1" applyFont="1">
      <alignment horizontal="center" readingOrder="0"/>
    </xf>
    <xf borderId="1" fillId="8" fontId="1" numFmtId="0" xfId="0" applyAlignment="1" applyBorder="1" applyFont="1">
      <alignment readingOrder="0" shrinkToFit="0" wrapText="1"/>
    </xf>
    <xf borderId="1" fillId="5" fontId="15" numFmtId="164" xfId="0" applyAlignment="1" applyBorder="1" applyFont="1" applyNumberFormat="1">
      <alignment horizontal="right"/>
    </xf>
    <xf borderId="1" fillId="8" fontId="13" numFmtId="164" xfId="0" applyAlignment="1" applyBorder="1" applyFont="1" applyNumberFormat="1">
      <alignment horizontal="right" readingOrder="0"/>
    </xf>
    <xf borderId="1" fillId="8" fontId="1" numFmtId="0" xfId="0" applyAlignment="1" applyBorder="1" applyFont="1">
      <alignment shrinkToFit="0" wrapText="1"/>
    </xf>
    <xf borderId="1" fillId="3" fontId="12" numFmtId="0" xfId="0" applyAlignment="1" applyBorder="1" applyFont="1">
      <alignment horizontal="center" readingOrder="0" shrinkToFit="0" wrapText="0"/>
    </xf>
    <xf borderId="4" fillId="0" fontId="12" numFmtId="0" xfId="0" applyAlignment="1" applyBorder="1" applyFont="1">
      <alignment horizontal="center" readingOrder="0" shrinkToFit="0" textRotation="90" vertical="center" wrapText="0"/>
    </xf>
    <xf borderId="1" fillId="3" fontId="6" numFmtId="0" xfId="0" applyAlignment="1" applyBorder="1" applyFont="1">
      <alignment horizontal="center" readingOrder="0"/>
    </xf>
    <xf borderId="1" fillId="3" fontId="6" numFmtId="0" xfId="0" applyAlignment="1" applyBorder="1" applyFont="1">
      <alignment horizontal="left" readingOrder="0" shrinkToFit="0" vertical="bottom" wrapText="1"/>
    </xf>
    <xf borderId="0" fillId="0" fontId="13" numFmtId="0" xfId="0" applyAlignment="1" applyFont="1">
      <alignment horizontal="left" readingOrder="0" shrinkToFit="0" vertical="bottom" wrapText="1"/>
    </xf>
    <xf borderId="1" fillId="5" fontId="16" numFmtId="164" xfId="0" applyAlignment="1" applyBorder="1" applyFont="1" applyNumberFormat="1">
      <alignment vertical="bottom"/>
    </xf>
    <xf borderId="1" fillId="8" fontId="17" numFmtId="164" xfId="0" applyAlignment="1" applyBorder="1" applyFont="1" applyNumberFormat="1">
      <alignment horizontal="right" readingOrder="0" vertical="bottom"/>
    </xf>
    <xf borderId="1" fillId="0" fontId="1" numFmtId="0" xfId="0" applyAlignment="1" applyBorder="1" applyFont="1">
      <alignment horizontal="center"/>
    </xf>
    <xf borderId="1" fillId="0" fontId="1" numFmtId="0" xfId="0" applyAlignment="1" applyBorder="1" applyFont="1">
      <alignment shrinkToFit="0" wrapText="1"/>
    </xf>
    <xf borderId="1" fillId="0" fontId="13" numFmtId="164" xfId="0" applyAlignment="1" applyBorder="1" applyFont="1" applyNumberFormat="1">
      <alignment horizontal="center" readingOrder="0" shrinkToFit="0" vertical="bottom" wrapText="0"/>
    </xf>
    <xf borderId="1" fillId="0" fontId="1" numFmtId="164" xfId="0" applyAlignment="1" applyBorder="1" applyFont="1" applyNumberFormat="1">
      <alignment horizontal="right"/>
    </xf>
    <xf borderId="1" fillId="0" fontId="13" numFmtId="164" xfId="0" applyAlignment="1" applyBorder="1" applyFont="1" applyNumberFormat="1">
      <alignment horizontal="right" readingOrder="0" shrinkToFit="0" vertical="bottom" wrapText="0"/>
    </xf>
    <xf borderId="0" fillId="0" fontId="13" numFmtId="0" xfId="0" applyAlignment="1" applyFont="1">
      <alignment readingOrder="0" shrinkToFit="0" vertical="bottom" wrapText="0"/>
    </xf>
    <xf borderId="1" fillId="0" fontId="1" numFmtId="0" xfId="0" applyAlignment="1" applyBorder="1" applyFont="1">
      <alignment horizontal="left" readingOrder="0" shrinkToFit="0" wrapText="1"/>
    </xf>
    <xf borderId="1" fillId="3" fontId="18" numFmtId="0" xfId="0" applyAlignment="1" applyBorder="1" applyFont="1">
      <alignment horizontal="left" readingOrder="0" shrinkToFit="0" vertical="bottom" wrapText="0"/>
    </xf>
    <xf borderId="1" fillId="3" fontId="18" numFmtId="164" xfId="0" applyAlignment="1" applyBorder="1" applyFont="1" applyNumberFormat="1">
      <alignment horizontal="right"/>
    </xf>
    <xf borderId="1" fillId="0" fontId="13" numFmtId="0" xfId="0" applyAlignment="1" applyBorder="1" applyFont="1">
      <alignment horizontal="center" readingOrder="0" shrinkToFit="0" vertical="top" wrapText="0"/>
    </xf>
    <xf borderId="1" fillId="0" fontId="13" numFmtId="0" xfId="0" applyAlignment="1" applyBorder="1" applyFont="1">
      <alignment horizontal="left" readingOrder="0" vertical="bottom"/>
    </xf>
    <xf borderId="1" fillId="0" fontId="13" numFmtId="164" xfId="0" applyAlignment="1" applyBorder="1" applyFont="1" applyNumberFormat="1">
      <alignment shrinkToFit="0" vertical="bottom" wrapText="0"/>
    </xf>
    <xf borderId="1" fillId="0" fontId="1" numFmtId="0" xfId="0" applyAlignment="1" applyBorder="1" applyFont="1">
      <alignment readingOrder="0" shrinkToFit="0" wrapText="1"/>
    </xf>
    <xf borderId="1" fillId="3" fontId="12" numFmtId="0" xfId="0" applyAlignment="1" applyBorder="1" applyFont="1">
      <alignment horizontal="center" readingOrder="0" shrinkToFit="0" textRotation="90" vertical="center" wrapText="0"/>
    </xf>
    <xf borderId="0" fillId="3" fontId="6" numFmtId="0" xfId="0" applyAlignment="1" applyFont="1">
      <alignment horizontal="center" readingOrder="0" shrinkToFit="0" vertical="bottom" wrapText="0"/>
    </xf>
    <xf borderId="7" fillId="3" fontId="6" numFmtId="0" xfId="0" applyAlignment="1" applyBorder="1" applyFont="1">
      <alignment horizontal="center" readingOrder="0" shrinkToFit="0" vertical="bottom" wrapText="0"/>
    </xf>
    <xf borderId="0" fillId="3" fontId="6" numFmtId="0" xfId="0" applyAlignment="1" applyFont="1">
      <alignment readingOrder="0" shrinkToFit="0" wrapText="1"/>
    </xf>
    <xf borderId="0" fillId="3" fontId="18" numFmtId="164" xfId="0" applyAlignment="1" applyFont="1" applyNumberFormat="1">
      <alignment horizontal="right"/>
    </xf>
    <xf borderId="0" fillId="3" fontId="6" numFmtId="164" xfId="0" applyAlignment="1" applyFont="1" applyNumberFormat="1">
      <alignment horizontal="right"/>
    </xf>
    <xf borderId="0" fillId="6" fontId="1" numFmtId="0" xfId="0" applyAlignment="1" applyFont="1">
      <alignment horizontal="center"/>
    </xf>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horizontal="right"/>
    </xf>
    <xf borderId="1" fillId="2" fontId="1" numFmtId="0" xfId="0" applyAlignment="1" applyBorder="1" applyFont="1">
      <alignment horizontal="left" shrinkToFit="0" wrapText="1"/>
    </xf>
    <xf borderId="1" fillId="0" fontId="1" numFmtId="164" xfId="0" applyBorder="1" applyFont="1" applyNumberFormat="1"/>
    <xf borderId="1" fillId="0" fontId="13" numFmtId="0" xfId="0" applyAlignment="1" applyBorder="1" applyFont="1">
      <alignment horizontal="left" readingOrder="0" shrinkToFit="0" wrapText="1"/>
    </xf>
    <xf borderId="1" fillId="5" fontId="13" numFmtId="164" xfId="0" applyAlignment="1" applyBorder="1" applyFont="1" applyNumberFormat="1">
      <alignment horizontal="center" readingOrder="0" shrinkToFit="0" wrapText="1"/>
    </xf>
    <xf borderId="1" fillId="6" fontId="13" numFmtId="164" xfId="0" applyAlignment="1" applyBorder="1" applyFont="1" applyNumberFormat="1">
      <alignment horizontal="right" readingOrder="0" shrinkToFit="0" wrapText="1"/>
    </xf>
    <xf borderId="1" fillId="8" fontId="13" numFmtId="164" xfId="0" applyAlignment="1" applyBorder="1" applyFont="1" applyNumberFormat="1">
      <alignment readingOrder="0"/>
    </xf>
    <xf borderId="0" fillId="0" fontId="1" numFmtId="0" xfId="0" applyAlignment="1" applyFont="1">
      <alignment readingOrder="0"/>
    </xf>
    <xf borderId="1" fillId="0" fontId="13" numFmtId="0" xfId="0" applyAlignment="1" applyBorder="1" applyFont="1">
      <alignment horizontal="center" readingOrder="0" shrinkToFit="0" wrapText="0"/>
    </xf>
    <xf borderId="8" fillId="0" fontId="13" numFmtId="0" xfId="0" applyAlignment="1" applyBorder="1" applyFont="1">
      <alignment readingOrder="0" vertical="top"/>
    </xf>
    <xf borderId="1" fillId="3" fontId="6" numFmtId="164" xfId="0" applyAlignment="1" applyBorder="1" applyFont="1" applyNumberFormat="1">
      <alignment horizontal="right" readingOrder="0" shrinkToFit="0" vertical="bottom" wrapText="1"/>
    </xf>
    <xf borderId="0" fillId="0" fontId="1" numFmtId="10" xfId="0" applyFont="1" applyNumberFormat="1"/>
    <xf borderId="0" fillId="0" fontId="1" numFmtId="164" xfId="0" applyFont="1" applyNumberFormat="1"/>
    <xf borderId="0" fillId="0" fontId="1" numFmtId="164" xfId="0" applyAlignment="1" applyFont="1" applyNumberFormat="1">
      <alignment readingOrder="0"/>
    </xf>
    <xf borderId="1" fillId="5" fontId="1" numFmtId="0" xfId="0" applyBorder="1" applyFont="1"/>
    <xf borderId="1" fillId="5" fontId="1" numFmtId="164" xfId="0" applyBorder="1" applyFont="1" applyNumberFormat="1"/>
    <xf borderId="4" fillId="0" fontId="19" numFmtId="0" xfId="0" applyAlignment="1" applyBorder="1" applyFont="1">
      <alignment horizontal="center" readingOrder="0" shrinkToFit="0" textRotation="90" vertical="center" wrapText="1"/>
    </xf>
    <xf borderId="1" fillId="0" fontId="13" numFmtId="3" xfId="0" applyAlignment="1" applyBorder="1" applyFont="1" applyNumberFormat="1">
      <alignment readingOrder="0" shrinkToFit="0" vertical="bottom" wrapText="0"/>
    </xf>
    <xf borderId="1" fillId="8" fontId="13" numFmtId="164" xfId="0" applyAlignment="1" applyBorder="1" applyFont="1" applyNumberFormat="1">
      <alignment horizontal="right" readingOrder="0" vertical="top"/>
    </xf>
    <xf borderId="1" fillId="0" fontId="13" numFmtId="0" xfId="0" applyAlignment="1" applyBorder="1" applyFont="1">
      <alignment shrinkToFit="0" vertical="bottom" wrapText="0"/>
    </xf>
    <xf borderId="1" fillId="3" fontId="6" numFmtId="0" xfId="0" applyAlignment="1" applyBorder="1" applyFont="1">
      <alignment shrinkToFit="0" vertical="bottom" wrapText="0"/>
    </xf>
    <xf borderId="1" fillId="3" fontId="6" numFmtId="164" xfId="0" applyBorder="1" applyFont="1" applyNumberFormat="1"/>
    <xf borderId="1" fillId="0" fontId="20" numFmtId="0" xfId="0" applyAlignment="1" applyBorder="1" applyFont="1">
      <alignment horizontal="center" readingOrder="0" shrinkToFit="0" vertical="bottom" wrapText="0"/>
    </xf>
    <xf borderId="1" fillId="0" fontId="20" numFmtId="0" xfId="0" applyAlignment="1" applyBorder="1" applyFont="1">
      <alignment readingOrder="0" shrinkToFit="0" vertical="bottom" wrapText="1"/>
    </xf>
    <xf borderId="1" fillId="0" fontId="20" numFmtId="0" xfId="0" applyAlignment="1" applyBorder="1" applyFont="1">
      <alignment shrinkToFit="0" vertical="bottom" wrapText="0"/>
    </xf>
    <xf borderId="1" fillId="8" fontId="13" numFmtId="164" xfId="0" applyAlignment="1" applyBorder="1" applyFont="1" applyNumberFormat="1">
      <alignment readingOrder="0" shrinkToFit="0" vertical="bottom" wrapText="0"/>
    </xf>
    <xf borderId="1" fillId="0" fontId="20" numFmtId="0" xfId="0" applyAlignment="1" applyBorder="1" applyFont="1">
      <alignment horizontal="left" readingOrder="0" shrinkToFit="0" vertical="bottom" wrapText="1"/>
    </xf>
    <xf borderId="1" fillId="0" fontId="20" numFmtId="0" xfId="0" applyAlignment="1" applyBorder="1" applyFont="1">
      <alignment horizontal="left" readingOrder="0" vertical="bottom"/>
    </xf>
    <xf borderId="1" fillId="0" fontId="20" numFmtId="0" xfId="0" applyAlignment="1" applyBorder="1" applyFont="1">
      <alignment readingOrder="0" shrinkToFit="0" vertical="bottom" wrapText="0"/>
    </xf>
    <xf borderId="1" fillId="3" fontId="21" numFmtId="0" xfId="0" applyAlignment="1" applyBorder="1" applyFont="1">
      <alignment horizontal="center" readingOrder="0" shrinkToFit="0" vertical="bottom" wrapText="0"/>
    </xf>
    <xf borderId="1" fillId="3" fontId="22" numFmtId="0" xfId="0" applyAlignment="1" applyBorder="1" applyFont="1">
      <alignment horizontal="center" readingOrder="0" shrinkToFit="0" vertical="bottom" wrapText="0"/>
    </xf>
    <xf borderId="1" fillId="3" fontId="22" numFmtId="0" xfId="0" applyAlignment="1" applyBorder="1" applyFont="1">
      <alignment readingOrder="0" shrinkToFit="0" vertical="bottom" wrapText="1"/>
    </xf>
    <xf borderId="1" fillId="3" fontId="23" numFmtId="0" xfId="0" applyAlignment="1" applyBorder="1" applyFont="1">
      <alignment shrinkToFit="0" vertical="bottom" wrapText="0"/>
    </xf>
    <xf borderId="1" fillId="3" fontId="22" numFmtId="164" xfId="0" applyAlignment="1" applyBorder="1" applyFont="1" applyNumberFormat="1">
      <alignment shrinkToFit="0" vertical="bottom" wrapText="0"/>
    </xf>
    <xf borderId="1" fillId="0" fontId="20" numFmtId="0" xfId="0" applyAlignment="1" applyBorder="1" applyFont="1">
      <alignment horizontal="center" shrinkToFit="0" vertical="bottom" wrapText="0"/>
    </xf>
    <xf borderId="1" fillId="0" fontId="24" numFmtId="0" xfId="0" applyAlignment="1" applyBorder="1" applyFont="1">
      <alignment horizontal="left" readingOrder="0" shrinkToFit="0" vertical="bottom" wrapText="1"/>
    </xf>
    <xf borderId="1" fillId="0" fontId="24" numFmtId="0" xfId="0" applyAlignment="1" applyBorder="1" applyFont="1">
      <alignment horizontal="left" readingOrder="0" vertical="bottom"/>
    </xf>
    <xf borderId="1" fillId="5" fontId="25" numFmtId="164" xfId="0" applyAlignment="1" applyBorder="1" applyFont="1" applyNumberFormat="1">
      <alignment horizontal="left" readingOrder="0" vertical="bottom"/>
    </xf>
    <xf borderId="1" fillId="3" fontId="22" numFmtId="0" xfId="0" applyAlignment="1" applyBorder="1" applyFont="1">
      <alignment shrinkToFit="0" vertical="bottom" wrapText="0"/>
    </xf>
    <xf borderId="0" fillId="3" fontId="21" numFmtId="0" xfId="0" applyAlignment="1" applyFont="1">
      <alignment horizontal="center" readingOrder="0" shrinkToFit="0" vertical="bottom" wrapText="0"/>
    </xf>
    <xf borderId="7" fillId="3" fontId="22" numFmtId="0" xfId="0" applyAlignment="1" applyBorder="1" applyFont="1">
      <alignment horizontal="center" readingOrder="0" shrinkToFit="0" vertical="bottom" wrapText="0"/>
    </xf>
    <xf borderId="9" fillId="3" fontId="22" numFmtId="0" xfId="0" applyAlignment="1" applyBorder="1" applyFont="1">
      <alignment readingOrder="0" shrinkToFit="0" vertical="bottom" wrapText="1"/>
    </xf>
    <xf borderId="9" fillId="3" fontId="22" numFmtId="0" xfId="0" applyAlignment="1" applyBorder="1" applyFont="1">
      <alignment shrinkToFit="0" vertical="bottom" wrapText="0"/>
    </xf>
    <xf borderId="9" fillId="3" fontId="22" numFmtId="164" xfId="0" applyAlignment="1" applyBorder="1" applyFont="1" applyNumberFormat="1">
      <alignment shrinkToFit="0" vertical="bottom" wrapText="0"/>
    </xf>
    <xf borderId="1" fillId="2" fontId="1" numFmtId="0" xfId="0" applyAlignment="1" applyBorder="1" applyFont="1">
      <alignment horizontal="left" readingOrder="0" shrinkToFit="0" wrapText="1"/>
    </xf>
    <xf borderId="1" fillId="0" fontId="1" numFmtId="0" xfId="0" applyBorder="1" applyFont="1"/>
    <xf borderId="1" fillId="0" fontId="1" numFmtId="0" xfId="0" applyAlignment="1" applyBorder="1" applyFont="1">
      <alignment horizontal="left"/>
    </xf>
    <xf borderId="2" fillId="3" fontId="6" numFmtId="0" xfId="0" applyAlignment="1" applyBorder="1" applyFont="1">
      <alignment readingOrder="0" shrinkToFit="0" vertical="bottom" wrapText="0"/>
    </xf>
    <xf borderId="1" fillId="3" fontId="18" numFmtId="0" xfId="0" applyBorder="1" applyFont="1"/>
    <xf borderId="1" fillId="3" fontId="18" numFmtId="0" xfId="0" applyAlignment="1" applyBorder="1" applyFont="1">
      <alignment horizontal="left"/>
    </xf>
    <xf borderId="4" fillId="6" fontId="1" numFmtId="0" xfId="0" applyAlignment="1" applyBorder="1" applyFont="1">
      <alignment horizontal="left" readingOrder="0" shrinkToFit="0" vertical="top" wrapText="1"/>
    </xf>
    <xf borderId="1" fillId="0" fontId="13" numFmtId="0" xfId="0" applyAlignment="1" applyBorder="1" applyFont="1">
      <alignment readingOrder="0" shrinkToFit="0" vertical="bottom" wrapText="0"/>
    </xf>
    <xf borderId="1" fillId="0" fontId="13" numFmtId="164" xfId="0" applyAlignment="1" applyBorder="1" applyFont="1" applyNumberFormat="1">
      <alignment readingOrder="0" shrinkToFit="0" vertical="bottom" wrapText="0"/>
    </xf>
    <xf borderId="1" fillId="0" fontId="13" numFmtId="0" xfId="0" applyAlignment="1" applyBorder="1" applyFont="1">
      <alignment horizontal="left" shrinkToFit="0" vertical="bottom" wrapText="0"/>
    </xf>
    <xf borderId="1" fillId="0" fontId="25" numFmtId="0" xfId="0" applyAlignment="1" applyBorder="1" applyFont="1">
      <alignment readingOrder="0" shrinkToFit="0" vertical="bottom" wrapText="0"/>
    </xf>
    <xf borderId="1" fillId="0" fontId="25" numFmtId="166" xfId="0" applyAlignment="1" applyBorder="1" applyFont="1" applyNumberFormat="1">
      <alignment horizontal="center" readingOrder="0" shrinkToFit="0" vertical="bottom" wrapText="0"/>
    </xf>
    <xf borderId="1" fillId="0" fontId="25" numFmtId="0" xfId="0" applyAlignment="1" applyBorder="1" applyFont="1">
      <alignment horizontal="left" readingOrder="0" shrinkToFit="0" vertical="bottom" wrapText="0"/>
    </xf>
    <xf borderId="1" fillId="3" fontId="18" numFmtId="0" xfId="0" applyAlignment="1" applyBorder="1" applyFont="1">
      <alignment shrinkToFit="0" vertical="bottom" wrapText="0"/>
    </xf>
    <xf borderId="1" fillId="3" fontId="18" numFmtId="0" xfId="0" applyAlignment="1" applyBorder="1" applyFont="1">
      <alignment horizontal="left" shrinkToFit="0" vertical="bottom" wrapText="0"/>
    </xf>
    <xf borderId="6" fillId="6" fontId="1" numFmtId="0" xfId="0" applyAlignment="1" applyBorder="1" applyFont="1">
      <alignment horizontal="left" readingOrder="0" shrinkToFit="0" vertical="top" wrapText="1"/>
    </xf>
    <xf borderId="1" fillId="0" fontId="26" numFmtId="0" xfId="0" applyAlignment="1" applyBorder="1" applyFont="1">
      <alignment readingOrder="0" shrinkToFit="0" vertical="bottom" wrapText="0"/>
    </xf>
    <xf borderId="1" fillId="0" fontId="26" numFmtId="166" xfId="0" applyAlignment="1" applyBorder="1" applyFont="1" applyNumberFormat="1">
      <alignment horizontal="center" shrinkToFit="0" vertical="bottom" wrapText="0"/>
    </xf>
    <xf borderId="1" fillId="0" fontId="26" numFmtId="0" xfId="0" applyAlignment="1" applyBorder="1" applyFont="1">
      <alignment horizontal="left" readingOrder="0" shrinkToFit="0" vertical="bottom" wrapText="0"/>
    </xf>
    <xf borderId="1" fillId="0" fontId="25" numFmtId="0" xfId="0" applyAlignment="1" applyBorder="1" applyFont="1">
      <alignment horizontal="center" shrinkToFit="0" vertical="bottom" wrapText="0"/>
    </xf>
    <xf borderId="1" fillId="3" fontId="6" numFmtId="0" xfId="0" applyBorder="1" applyFont="1"/>
    <xf borderId="1" fillId="3" fontId="6" numFmtId="0" xfId="0" applyAlignment="1" applyBorder="1" applyFont="1">
      <alignment horizontal="left" shrinkToFit="0" vertical="bottom" wrapText="0"/>
    </xf>
    <xf borderId="1" fillId="8" fontId="25" numFmtId="0" xfId="0" applyAlignment="1" applyBorder="1" applyFont="1">
      <alignment horizontal="left" shrinkToFit="0" vertical="bottom" wrapText="0"/>
    </xf>
    <xf borderId="1" fillId="8" fontId="13" numFmtId="164" xfId="0" applyAlignment="1" applyBorder="1" applyFont="1" applyNumberFormat="1">
      <alignment shrinkToFit="0" vertical="bottom" wrapText="0"/>
    </xf>
    <xf borderId="1" fillId="8" fontId="26" numFmtId="0" xfId="0" applyAlignment="1" applyBorder="1" applyFont="1">
      <alignment horizontal="left" readingOrder="0" shrinkToFit="0" vertical="bottom" wrapText="0"/>
    </xf>
    <xf borderId="1" fillId="0" fontId="25" numFmtId="167" xfId="0" applyAlignment="1" applyBorder="1" applyFont="1" applyNumberFormat="1">
      <alignment horizontal="center" readingOrder="0" shrinkToFit="0" vertical="bottom" wrapText="0"/>
    </xf>
    <xf borderId="4" fillId="6" fontId="13" numFmtId="0" xfId="0" applyAlignment="1" applyBorder="1" applyFont="1">
      <alignment horizontal="left" readingOrder="0" shrinkToFit="0" vertical="top" wrapText="1"/>
    </xf>
    <xf borderId="1" fillId="0" fontId="25" numFmtId="167" xfId="0" applyAlignment="1" applyBorder="1" applyFont="1" applyNumberFormat="1">
      <alignment horizontal="left" readingOrder="0" shrinkToFit="0" wrapText="0"/>
    </xf>
    <xf borderId="1" fillId="0" fontId="25" numFmtId="168" xfId="0" applyAlignment="1" applyBorder="1" applyFont="1" applyNumberFormat="1">
      <alignment horizontal="center" readingOrder="0" shrinkToFit="0" vertical="bottom" wrapText="0"/>
    </xf>
    <xf borderId="2" fillId="3" fontId="5" numFmtId="0" xfId="0" applyAlignment="1" applyBorder="1" applyFont="1">
      <alignment vertical="bottom"/>
    </xf>
    <xf borderId="1" fillId="0" fontId="25" numFmtId="169" xfId="0" applyAlignment="1" applyBorder="1" applyFont="1" applyNumberFormat="1">
      <alignment horizontal="center" readingOrder="0" shrinkToFit="0" vertical="bottom" wrapText="0"/>
    </xf>
    <xf borderId="1" fillId="0" fontId="25" numFmtId="4" xfId="0" applyAlignment="1" applyBorder="1" applyFont="1" applyNumberFormat="1">
      <alignment horizontal="center" readingOrder="0" shrinkToFit="0" vertical="bottom" wrapText="0"/>
    </xf>
    <xf borderId="0" fillId="0" fontId="1" numFmtId="0" xfId="0" applyAlignment="1" applyFont="1">
      <alignment vertical="bottom"/>
    </xf>
    <xf borderId="0" fillId="0" fontId="1" numFmtId="0" xfId="0" applyAlignment="1" applyFont="1">
      <alignment horizontal="left"/>
    </xf>
    <xf borderId="0" fillId="0" fontId="27" numFmtId="0" xfId="0" applyFont="1"/>
    <xf borderId="0" fillId="0" fontId="27" numFmtId="164" xfId="0" applyFont="1" applyNumberFormat="1"/>
    <xf borderId="1" fillId="8" fontId="13" numFmtId="0" xfId="0" applyAlignment="1" applyBorder="1" applyFont="1">
      <alignment readingOrder="0" shrinkToFit="0" wrapText="1"/>
    </xf>
    <xf borderId="1" fillId="8" fontId="13" numFmtId="0" xfId="0" applyAlignment="1" applyBorder="1" applyFont="1">
      <alignment shrinkToFit="0" wrapText="1"/>
    </xf>
    <xf borderId="1" fillId="8" fontId="17" numFmtId="164" xfId="0" applyAlignment="1" applyBorder="1" applyFont="1" applyNumberFormat="1">
      <alignment horizontal="right" vertical="bottom"/>
    </xf>
    <xf borderId="1" fillId="6" fontId="1" numFmtId="0" xfId="0" applyAlignment="1" applyBorder="1" applyFont="1">
      <alignment horizontal="left" readingOrder="0"/>
    </xf>
    <xf borderId="1" fillId="0" fontId="28" numFmtId="166" xfId="0" applyAlignment="1" applyBorder="1" applyFont="1" applyNumberFormat="1">
      <alignment horizontal="center" vertical="bottom"/>
    </xf>
    <xf borderId="1" fillId="0" fontId="13" numFmtId="0" xfId="0" applyAlignment="1" applyBorder="1" applyFont="1">
      <alignment horizontal="center" shrinkToFit="0" vertical="bottom" wrapText="0"/>
    </xf>
    <xf borderId="1" fillId="3" fontId="18" numFmtId="0" xfId="0" applyAlignment="1" applyBorder="1" applyFont="1">
      <alignment horizontal="center" shrinkToFit="0" vertical="bottom" wrapText="0"/>
    </xf>
    <xf borderId="1" fillId="0" fontId="29" numFmtId="166" xfId="0" applyAlignment="1" applyBorder="1" applyFont="1" applyNumberFormat="1">
      <alignment horizontal="center"/>
    </xf>
    <xf borderId="1" fillId="0" fontId="28" numFmtId="167" xfId="0" applyAlignment="1" applyBorder="1" applyFont="1" applyNumberFormat="1">
      <alignment horizontal="center" vertical="bottom"/>
    </xf>
    <xf borderId="1" fillId="6" fontId="1" numFmtId="0" xfId="0" applyAlignment="1" applyBorder="1" applyFont="1">
      <alignment horizontal="left" readingOrder="0" shrinkToFit="0" vertical="top" wrapText="1"/>
    </xf>
    <xf borderId="1" fillId="0" fontId="28" numFmtId="168" xfId="0" applyAlignment="1" applyBorder="1" applyFont="1" applyNumberFormat="1">
      <alignment horizontal="center" vertical="bottom"/>
    </xf>
    <xf borderId="1" fillId="0" fontId="25" numFmtId="2" xfId="0" applyAlignment="1" applyBorder="1" applyFont="1" applyNumberFormat="1">
      <alignment horizontal="center" readingOrder="0" shrinkToFit="0" vertical="bottom" wrapText="0"/>
    </xf>
    <xf borderId="1" fillId="0" fontId="28" numFmtId="2" xfId="0" applyAlignment="1" applyBorder="1" applyFont="1" applyNumberForma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14550" cy="7239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nsus.gov/quickfacts/fact/table/US/LFE046219" TargetMode="External"/><Relationship Id="rId2" Type="http://schemas.openxmlformats.org/officeDocument/2006/relationships/hyperlink" Target="https://data.census.gov/table/ACSST1Y2022.S2101?q=Veterans&amp;y=2022" TargetMode="External"/><Relationship Id="rId3" Type="http://schemas.openxmlformats.org/officeDocument/2006/relationships/hyperlink" Target="https://williamsinstitute.law.ucla.edu/issues/demograph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13"/>
  </cols>
  <sheetData>
    <row r="1">
      <c r="A1" s="1"/>
      <c r="B1" s="1"/>
    </row>
    <row r="2">
      <c r="A2" s="1"/>
      <c r="B2" s="1"/>
    </row>
    <row r="3">
      <c r="A3" s="1"/>
      <c r="B3" s="1"/>
    </row>
    <row r="4">
      <c r="A4" s="1"/>
      <c r="B4" s="1"/>
    </row>
    <row r="5">
      <c r="A5" s="2" t="s">
        <v>0</v>
      </c>
      <c r="B5" s="2">
        <v>2020.0</v>
      </c>
    </row>
    <row r="6">
      <c r="A6" s="3"/>
      <c r="B6" s="3"/>
    </row>
    <row r="7">
      <c r="A7" s="4" t="s">
        <v>1</v>
      </c>
      <c r="B7" s="5"/>
    </row>
    <row r="8">
      <c r="A8" s="6" t="s">
        <v>2</v>
      </c>
      <c r="B8" s="5"/>
    </row>
    <row r="9">
      <c r="A9" s="3"/>
      <c r="B9" s="3"/>
    </row>
    <row r="10">
      <c r="A10" s="4" t="s">
        <v>3</v>
      </c>
      <c r="B10" s="5"/>
    </row>
    <row r="11">
      <c r="A11" s="6" t="s">
        <v>4</v>
      </c>
      <c r="B11" s="5"/>
    </row>
    <row r="12">
      <c r="A12" s="3"/>
      <c r="B12" s="3"/>
    </row>
    <row r="13">
      <c r="A13" s="4" t="s">
        <v>5</v>
      </c>
      <c r="B13" s="5"/>
    </row>
    <row r="14">
      <c r="A14" s="6" t="s">
        <v>6</v>
      </c>
      <c r="B14" s="5"/>
    </row>
    <row r="15">
      <c r="A15" s="3"/>
      <c r="B15" s="3"/>
    </row>
    <row r="16">
      <c r="A16" s="4" t="s">
        <v>7</v>
      </c>
      <c r="B16" s="5"/>
    </row>
    <row r="17">
      <c r="A17" s="6" t="s">
        <v>8</v>
      </c>
      <c r="B17" s="5"/>
    </row>
    <row r="18">
      <c r="A18" s="3"/>
      <c r="B18" s="3"/>
    </row>
    <row r="19">
      <c r="A19" s="4" t="s">
        <v>9</v>
      </c>
      <c r="B19" s="5"/>
    </row>
    <row r="20">
      <c r="A20" s="6" t="s">
        <v>10</v>
      </c>
      <c r="B20" s="5"/>
    </row>
    <row r="21">
      <c r="A21" s="3"/>
      <c r="B21" s="3"/>
    </row>
    <row r="22">
      <c r="A22" s="4" t="s">
        <v>11</v>
      </c>
      <c r="B22" s="5"/>
    </row>
    <row r="23">
      <c r="A23" s="6" t="s">
        <v>12</v>
      </c>
      <c r="B23" s="5"/>
    </row>
    <row r="24">
      <c r="A24" s="3"/>
      <c r="B24" s="3"/>
    </row>
    <row r="25">
      <c r="A25" s="4" t="s">
        <v>13</v>
      </c>
      <c r="B25" s="5"/>
    </row>
    <row r="26">
      <c r="A26" s="6" t="s">
        <v>14</v>
      </c>
      <c r="B26" s="5"/>
    </row>
    <row r="27">
      <c r="A27" s="3"/>
      <c r="B27" s="3"/>
    </row>
    <row r="28">
      <c r="A28" s="4" t="s">
        <v>15</v>
      </c>
      <c r="B28" s="5"/>
    </row>
    <row r="29">
      <c r="A29" s="6" t="s">
        <v>16</v>
      </c>
      <c r="B29" s="5"/>
    </row>
    <row r="30">
      <c r="A30" s="3"/>
      <c r="B30" s="3"/>
    </row>
    <row r="31">
      <c r="A31" s="7" t="s">
        <v>17</v>
      </c>
      <c r="B31" s="5"/>
    </row>
    <row r="32">
      <c r="A32" s="6" t="s">
        <v>18</v>
      </c>
      <c r="B32" s="5"/>
    </row>
  </sheetData>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30.88"/>
    <col customWidth="1" min="3" max="3" width="17.38"/>
  </cols>
  <sheetData>
    <row r="1">
      <c r="A1" s="2" t="str">
        <f>'READ HERE FIRST'!A5</f>
        <v>SCHOOL TALK</v>
      </c>
      <c r="B1" s="8" t="s">
        <v>19</v>
      </c>
      <c r="C1" s="5"/>
      <c r="D1" s="9"/>
      <c r="E1" s="10"/>
    </row>
    <row r="2">
      <c r="A2" s="11" t="s">
        <v>20</v>
      </c>
      <c r="B2" s="12" t="s">
        <v>21</v>
      </c>
      <c r="C2" s="13">
        <v>0.0</v>
      </c>
      <c r="D2" s="13" t="s">
        <v>22</v>
      </c>
      <c r="E2" s="14" t="s">
        <v>23</v>
      </c>
    </row>
    <row r="3">
      <c r="A3" s="15"/>
      <c r="B3" s="15"/>
      <c r="C3" s="15"/>
      <c r="D3" s="15"/>
      <c r="E3" s="15"/>
    </row>
    <row r="4">
      <c r="A4" s="16" t="s">
        <v>24</v>
      </c>
      <c r="B4" s="17">
        <v>0.064</v>
      </c>
      <c r="C4" s="18">
        <v>0.0</v>
      </c>
      <c r="D4" s="19" t="str">
        <f t="shared" ref="D4:D10" si="1">C4/$C$2</f>
        <v>#DIV/0!</v>
      </c>
      <c r="E4" s="20" t="str">
        <f t="shared" ref="E4:E10" si="2">D4-B4</f>
        <v>#DIV/0!</v>
      </c>
      <c r="G4" s="21"/>
    </row>
    <row r="5">
      <c r="A5" s="22" t="s">
        <v>25</v>
      </c>
      <c r="B5" s="17">
        <v>0.137</v>
      </c>
      <c r="C5" s="18">
        <v>0.0</v>
      </c>
      <c r="D5" s="19" t="str">
        <f t="shared" si="1"/>
        <v>#DIV/0!</v>
      </c>
      <c r="E5" s="20" t="str">
        <f t="shared" si="2"/>
        <v>#DIV/0!</v>
      </c>
      <c r="G5" s="21"/>
    </row>
    <row r="6">
      <c r="A6" s="22" t="s">
        <v>26</v>
      </c>
      <c r="B6" s="17">
        <v>0.013</v>
      </c>
      <c r="C6" s="18">
        <v>0.0</v>
      </c>
      <c r="D6" s="19" t="str">
        <f t="shared" si="1"/>
        <v>#DIV/0!</v>
      </c>
      <c r="E6" s="20" t="str">
        <f t="shared" si="2"/>
        <v>#DIV/0!</v>
      </c>
      <c r="G6" s="23"/>
    </row>
    <row r="7">
      <c r="A7" s="22" t="s">
        <v>27</v>
      </c>
      <c r="B7" s="19">
        <v>0.185</v>
      </c>
      <c r="C7" s="18">
        <v>0.0</v>
      </c>
      <c r="D7" s="19" t="str">
        <f t="shared" si="1"/>
        <v>#DIV/0!</v>
      </c>
      <c r="E7" s="20" t="str">
        <f t="shared" si="2"/>
        <v>#DIV/0!</v>
      </c>
      <c r="G7" s="21"/>
    </row>
    <row r="8">
      <c r="A8" s="22" t="s">
        <v>28</v>
      </c>
      <c r="B8" s="17">
        <v>0.025</v>
      </c>
      <c r="C8" s="18">
        <v>0.0</v>
      </c>
      <c r="D8" s="19" t="str">
        <f t="shared" si="1"/>
        <v>#DIV/0!</v>
      </c>
      <c r="E8" s="20" t="str">
        <f t="shared" si="2"/>
        <v>#DIV/0!</v>
      </c>
      <c r="G8" s="23"/>
    </row>
    <row r="9">
      <c r="A9" s="22" t="s">
        <v>29</v>
      </c>
      <c r="B9" s="19">
        <v>0.013</v>
      </c>
      <c r="C9" s="18">
        <v>0.0</v>
      </c>
      <c r="D9" s="19" t="str">
        <f t="shared" si="1"/>
        <v>#DIV/0!</v>
      </c>
      <c r="E9" s="20" t="str">
        <f t="shared" si="2"/>
        <v>#DIV/0!</v>
      </c>
      <c r="G9" s="23"/>
    </row>
    <row r="10">
      <c r="A10" s="24" t="s">
        <v>30</v>
      </c>
      <c r="B10" s="25">
        <v>0.601</v>
      </c>
      <c r="C10" s="18">
        <v>0.0</v>
      </c>
      <c r="D10" s="19" t="str">
        <f t="shared" si="1"/>
        <v>#DIV/0!</v>
      </c>
      <c r="E10" s="20" t="str">
        <f t="shared" si="2"/>
        <v>#DIV/0!</v>
      </c>
      <c r="G10" s="21"/>
    </row>
    <row r="11">
      <c r="A11" s="15"/>
      <c r="B11" s="15"/>
      <c r="C11" s="15"/>
      <c r="D11" s="15"/>
      <c r="E11" s="26"/>
      <c r="G11" s="23"/>
      <c r="H11" s="27"/>
      <c r="I11" s="27"/>
    </row>
    <row r="12">
      <c r="A12" s="16" t="s">
        <v>31</v>
      </c>
      <c r="B12" s="19">
        <v>0.508</v>
      </c>
      <c r="C12" s="18">
        <v>0.0</v>
      </c>
      <c r="D12" s="19" t="str">
        <f t="shared" ref="D12:D13" si="3">C12/$C$2</f>
        <v>#DIV/0!</v>
      </c>
      <c r="E12" s="20" t="str">
        <f t="shared" ref="E12:E13" si="4">D12-B12</f>
        <v>#DIV/0!</v>
      </c>
      <c r="G12" s="23"/>
      <c r="H12" s="27"/>
      <c r="I12" s="27"/>
    </row>
    <row r="13">
      <c r="A13" s="22" t="s">
        <v>32</v>
      </c>
      <c r="B13" s="19">
        <f>1-B12</f>
        <v>0.492</v>
      </c>
      <c r="C13" s="18">
        <v>0.0</v>
      </c>
      <c r="D13" s="19" t="str">
        <f t="shared" si="3"/>
        <v>#DIV/0!</v>
      </c>
      <c r="E13" s="20" t="str">
        <f t="shared" si="4"/>
        <v>#DIV/0!</v>
      </c>
      <c r="G13" s="23"/>
      <c r="H13" s="27"/>
      <c r="I13" s="27"/>
    </row>
    <row r="14">
      <c r="A14" s="15"/>
      <c r="B14" s="15"/>
      <c r="C14" s="15"/>
      <c r="D14" s="15"/>
      <c r="E14" s="26"/>
      <c r="G14" s="23"/>
      <c r="H14" s="27"/>
      <c r="I14" s="27"/>
    </row>
    <row r="15">
      <c r="A15" s="22" t="s">
        <v>33</v>
      </c>
      <c r="B15" s="19">
        <v>0.056</v>
      </c>
      <c r="C15" s="18">
        <v>0.0</v>
      </c>
      <c r="D15" s="19" t="str">
        <f>C15/$C$2</f>
        <v>#DIV/0!</v>
      </c>
      <c r="E15" s="20" t="str">
        <f>D15-B15</f>
        <v>#DIV/0!</v>
      </c>
      <c r="G15" s="23"/>
      <c r="H15" s="27"/>
      <c r="I15" s="27"/>
    </row>
    <row r="16">
      <c r="A16" s="15"/>
      <c r="B16" s="15"/>
      <c r="C16" s="15"/>
      <c r="D16" s="15"/>
      <c r="E16" s="15"/>
      <c r="F16" s="28"/>
      <c r="G16" s="29"/>
      <c r="H16" s="27"/>
      <c r="I16" s="27"/>
    </row>
    <row r="17">
      <c r="A17" s="16" t="s">
        <v>34</v>
      </c>
      <c r="B17" s="19">
        <v>0.086</v>
      </c>
      <c r="C17" s="18">
        <v>0.0</v>
      </c>
      <c r="D17" s="19" t="str">
        <f>C17/$C$2</f>
        <v>#DIV/0!</v>
      </c>
      <c r="E17" s="20" t="str">
        <f>D17-B17</f>
        <v>#DIV/0!</v>
      </c>
      <c r="F17" s="28"/>
      <c r="G17" s="29"/>
      <c r="H17" s="27"/>
      <c r="I17" s="27"/>
    </row>
    <row r="18">
      <c r="A18" s="15"/>
      <c r="B18" s="15"/>
      <c r="C18" s="15"/>
      <c r="D18" s="15"/>
      <c r="E18" s="15"/>
      <c r="G18" s="23"/>
    </row>
    <row r="19">
      <c r="A19" s="22" t="s">
        <v>35</v>
      </c>
      <c r="B19" s="19">
        <v>0.004</v>
      </c>
      <c r="C19" s="18">
        <v>0.0</v>
      </c>
      <c r="D19" s="19" t="str">
        <f>C19/$C$2</f>
        <v>#DIV/0!</v>
      </c>
      <c r="E19" s="20" t="str">
        <f>D19-B19</f>
        <v>#DIV/0!</v>
      </c>
      <c r="F19" s="28"/>
      <c r="G19" s="29"/>
      <c r="H19" s="27"/>
      <c r="I19" s="27"/>
    </row>
    <row r="20">
      <c r="A20" s="15"/>
      <c r="B20" s="15"/>
      <c r="C20" s="15"/>
      <c r="D20" s="15"/>
      <c r="E20" s="15"/>
      <c r="F20" s="28"/>
      <c r="G20" s="29"/>
      <c r="H20" s="27"/>
      <c r="I20" s="27"/>
    </row>
    <row r="21">
      <c r="A21" s="2"/>
      <c r="B21" s="8"/>
      <c r="C21" s="5"/>
      <c r="D21" s="9"/>
      <c r="E21" s="10"/>
      <c r="F21" s="28"/>
      <c r="G21" s="30"/>
      <c r="H21" s="27"/>
      <c r="I21" s="27"/>
    </row>
    <row r="22">
      <c r="A22" s="11" t="s">
        <v>36</v>
      </c>
      <c r="B22" s="12" t="s">
        <v>21</v>
      </c>
      <c r="C22" s="13">
        <v>0.0</v>
      </c>
      <c r="D22" s="13" t="s">
        <v>22</v>
      </c>
      <c r="E22" s="14" t="s">
        <v>23</v>
      </c>
      <c r="F22" s="28"/>
      <c r="G22" s="30"/>
      <c r="H22" s="27"/>
      <c r="I22" s="27"/>
    </row>
    <row r="23">
      <c r="A23" s="15"/>
      <c r="B23" s="15"/>
      <c r="C23" s="15"/>
      <c r="D23" s="15"/>
      <c r="E23" s="15"/>
    </row>
    <row r="24">
      <c r="A24" s="16" t="s">
        <v>24</v>
      </c>
      <c r="B24" s="17">
        <v>0.064</v>
      </c>
      <c r="C24" s="18">
        <v>0.0</v>
      </c>
      <c r="D24" s="19" t="str">
        <f t="shared" ref="D24:D30" si="5">C24/$C$22</f>
        <v>#DIV/0!</v>
      </c>
      <c r="E24" s="20" t="str">
        <f t="shared" ref="E24:E30" si="6">D24-B24</f>
        <v>#DIV/0!</v>
      </c>
      <c r="G24" s="21"/>
    </row>
    <row r="25">
      <c r="A25" s="22" t="s">
        <v>25</v>
      </c>
      <c r="B25" s="17">
        <v>0.137</v>
      </c>
      <c r="C25" s="18">
        <v>0.0</v>
      </c>
      <c r="D25" s="19" t="str">
        <f t="shared" si="5"/>
        <v>#DIV/0!</v>
      </c>
      <c r="E25" s="20" t="str">
        <f t="shared" si="6"/>
        <v>#DIV/0!</v>
      </c>
      <c r="G25" s="23"/>
    </row>
    <row r="26">
      <c r="A26" s="22" t="s">
        <v>26</v>
      </c>
      <c r="B26" s="17">
        <v>0.013</v>
      </c>
      <c r="C26" s="18">
        <v>0.0</v>
      </c>
      <c r="D26" s="19" t="str">
        <f t="shared" si="5"/>
        <v>#DIV/0!</v>
      </c>
      <c r="E26" s="20" t="str">
        <f t="shared" si="6"/>
        <v>#DIV/0!</v>
      </c>
      <c r="G26" s="23"/>
    </row>
    <row r="27">
      <c r="A27" s="22" t="s">
        <v>27</v>
      </c>
      <c r="B27" s="19">
        <v>0.185</v>
      </c>
      <c r="C27" s="18">
        <v>0.0</v>
      </c>
      <c r="D27" s="19" t="str">
        <f t="shared" si="5"/>
        <v>#DIV/0!</v>
      </c>
      <c r="E27" s="20" t="str">
        <f t="shared" si="6"/>
        <v>#DIV/0!</v>
      </c>
      <c r="G27" s="23"/>
    </row>
    <row r="28">
      <c r="A28" s="22" t="s">
        <v>28</v>
      </c>
      <c r="B28" s="17">
        <v>0.025</v>
      </c>
      <c r="C28" s="18">
        <v>0.0</v>
      </c>
      <c r="D28" s="19" t="str">
        <f t="shared" si="5"/>
        <v>#DIV/0!</v>
      </c>
      <c r="E28" s="20" t="str">
        <f t="shared" si="6"/>
        <v>#DIV/0!</v>
      </c>
      <c r="G28" s="23"/>
    </row>
    <row r="29">
      <c r="A29" s="22" t="s">
        <v>29</v>
      </c>
      <c r="B29" s="19">
        <v>0.013</v>
      </c>
      <c r="C29" s="18">
        <v>0.0</v>
      </c>
      <c r="D29" s="19" t="str">
        <f t="shared" si="5"/>
        <v>#DIV/0!</v>
      </c>
      <c r="E29" s="20" t="str">
        <f t="shared" si="6"/>
        <v>#DIV/0!</v>
      </c>
      <c r="G29" s="23"/>
    </row>
    <row r="30">
      <c r="A30" s="24" t="s">
        <v>30</v>
      </c>
      <c r="B30" s="25">
        <v>0.601</v>
      </c>
      <c r="C30" s="31">
        <v>0.0</v>
      </c>
      <c r="D30" s="19" t="str">
        <f t="shared" si="5"/>
        <v>#DIV/0!</v>
      </c>
      <c r="E30" s="20" t="str">
        <f t="shared" si="6"/>
        <v>#DIV/0!</v>
      </c>
      <c r="G30" s="23"/>
    </row>
    <row r="31">
      <c r="A31" s="15"/>
      <c r="B31" s="15"/>
      <c r="C31" s="15"/>
      <c r="D31" s="15"/>
      <c r="E31" s="15"/>
      <c r="G31" s="23"/>
    </row>
    <row r="32">
      <c r="A32" s="16" t="s">
        <v>31</v>
      </c>
      <c r="B32" s="17">
        <v>0.505</v>
      </c>
      <c r="C32" s="18">
        <v>0.0</v>
      </c>
      <c r="D32" s="19" t="str">
        <f t="shared" ref="D32:D33" si="7">C32/$C$22</f>
        <v>#DIV/0!</v>
      </c>
      <c r="E32" s="20" t="str">
        <f t="shared" ref="E32:E33" si="8">D32-B32</f>
        <v>#DIV/0!</v>
      </c>
      <c r="G32" s="23"/>
    </row>
    <row r="33">
      <c r="A33" s="22" t="s">
        <v>32</v>
      </c>
      <c r="B33" s="19">
        <f>1-B32</f>
        <v>0.495</v>
      </c>
      <c r="C33" s="18">
        <v>0.0</v>
      </c>
      <c r="D33" s="19" t="str">
        <f t="shared" si="7"/>
        <v>#DIV/0!</v>
      </c>
      <c r="E33" s="20" t="str">
        <f t="shared" si="8"/>
        <v>#DIV/0!</v>
      </c>
      <c r="G33" s="23"/>
    </row>
    <row r="34">
      <c r="A34" s="15"/>
      <c r="B34" s="15"/>
      <c r="C34" s="15"/>
      <c r="D34" s="15"/>
      <c r="E34" s="15"/>
    </row>
    <row r="35">
      <c r="A35" s="22" t="s">
        <v>33</v>
      </c>
      <c r="B35" s="17">
        <v>0.062</v>
      </c>
      <c r="C35" s="18">
        <v>0.0</v>
      </c>
      <c r="D35" s="19" t="str">
        <f>C35/$C$22</f>
        <v>#DIV/0!</v>
      </c>
      <c r="E35" s="20" t="str">
        <f>D35-B35</f>
        <v>#DIV/0!</v>
      </c>
    </row>
    <row r="36">
      <c r="A36" s="15"/>
      <c r="B36" s="15"/>
      <c r="C36" s="15"/>
      <c r="D36" s="15"/>
      <c r="E36" s="15"/>
    </row>
    <row r="37">
      <c r="A37" s="16" t="s">
        <v>34</v>
      </c>
      <c r="B37" s="17">
        <v>0.089</v>
      </c>
      <c r="C37" s="18">
        <v>0.0</v>
      </c>
      <c r="D37" s="19" t="str">
        <f>C37/$C$22</f>
        <v>#DIV/0!</v>
      </c>
      <c r="E37" s="20" t="str">
        <f>D37-B37</f>
        <v>#DIV/0!</v>
      </c>
    </row>
    <row r="38">
      <c r="A38" s="15"/>
      <c r="B38" s="15"/>
      <c r="C38" s="15"/>
      <c r="D38" s="15"/>
      <c r="E38" s="15"/>
    </row>
    <row r="39">
      <c r="A39" s="22" t="s">
        <v>35</v>
      </c>
      <c r="B39" s="17">
        <v>0.055</v>
      </c>
      <c r="C39" s="18">
        <v>0.0</v>
      </c>
      <c r="D39" s="19" t="str">
        <f>C39/$C$22</f>
        <v>#DIV/0!</v>
      </c>
      <c r="E39" s="20" t="str">
        <f>D39-B39</f>
        <v>#DIV/0!</v>
      </c>
    </row>
    <row r="42">
      <c r="A42" s="28" t="s">
        <v>37</v>
      </c>
      <c r="B42" s="32" t="s">
        <v>38</v>
      </c>
    </row>
    <row r="43">
      <c r="A43" s="33" t="s">
        <v>39</v>
      </c>
      <c r="B43" s="34" t="s">
        <v>40</v>
      </c>
      <c r="C43" s="32"/>
      <c r="D43" s="32"/>
      <c r="E43" s="32"/>
      <c r="F43" s="32"/>
      <c r="G43" s="32"/>
      <c r="H43" s="32"/>
    </row>
    <row r="44">
      <c r="A44" s="33" t="s">
        <v>41</v>
      </c>
      <c r="B44" s="35" t="s">
        <v>42</v>
      </c>
    </row>
    <row r="47">
      <c r="A47" s="36" t="s">
        <v>43</v>
      </c>
      <c r="B47" s="5"/>
      <c r="C47" s="37"/>
      <c r="D47" s="38"/>
      <c r="E47" s="39"/>
    </row>
  </sheetData>
  <mergeCells count="5">
    <mergeCell ref="B1:C1"/>
    <mergeCell ref="B21:C21"/>
    <mergeCell ref="B42:H42"/>
    <mergeCell ref="B44:H44"/>
    <mergeCell ref="A47:B47"/>
  </mergeCells>
  <hyperlinks>
    <hyperlink r:id="rId1" ref="B42"/>
    <hyperlink r:id="rId2" ref="B43"/>
    <hyperlink r:id="rId3" ref="B44"/>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SCHOOL TALK</v>
      </c>
      <c r="B1" s="5"/>
      <c r="C1" s="2">
        <f>'READ HERE FIRST'!B5</f>
        <v>2020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64150.0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64150</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1992270.0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65</v>
      </c>
      <c r="D16" s="57"/>
      <c r="E16" s="57"/>
      <c r="F16" s="57">
        <f>sum(F10:F15)</f>
        <v>1992270</v>
      </c>
      <c r="G16" s="58"/>
      <c r="H16" s="58"/>
      <c r="I16" s="58"/>
      <c r="J16" s="58"/>
      <c r="K16" s="58"/>
      <c r="L16" s="58"/>
      <c r="M16" s="58"/>
      <c r="N16" s="58"/>
      <c r="O16" s="58"/>
      <c r="P16" s="58"/>
      <c r="Q16" s="58"/>
      <c r="R16" s="58"/>
      <c r="S16" s="58"/>
      <c r="T16" s="58"/>
      <c r="U16" s="58"/>
      <c r="V16" s="58"/>
      <c r="W16" s="58"/>
      <c r="X16" s="58"/>
      <c r="Y16" s="58"/>
      <c r="Z16" s="58"/>
    </row>
    <row r="17">
      <c r="A17" s="65" t="s">
        <v>66</v>
      </c>
      <c r="B17" s="66">
        <v>3.0</v>
      </c>
      <c r="C17" s="67" t="s">
        <v>67</v>
      </c>
      <c r="D17" s="61"/>
      <c r="E17" s="61"/>
      <c r="F17" s="62">
        <v>0.0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68</v>
      </c>
      <c r="D18" s="69"/>
      <c r="E18" s="69"/>
      <c r="F18" s="70">
        <v>9.0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69</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70</v>
      </c>
      <c r="E20" s="73" t="s">
        <v>71</v>
      </c>
      <c r="F20" s="74"/>
      <c r="G20" s="43"/>
      <c r="H20" s="43"/>
      <c r="I20" s="43"/>
      <c r="J20" s="43"/>
      <c r="K20" s="43"/>
      <c r="L20" s="43"/>
      <c r="M20" s="43"/>
      <c r="N20" s="43"/>
      <c r="O20" s="43"/>
      <c r="P20" s="43"/>
      <c r="Q20" s="43"/>
      <c r="R20" s="43"/>
      <c r="S20" s="43"/>
      <c r="T20" s="43"/>
      <c r="U20" s="43"/>
      <c r="V20" s="43"/>
      <c r="W20" s="43"/>
      <c r="X20" s="43"/>
      <c r="Y20" s="43"/>
      <c r="Z20" s="43"/>
    </row>
    <row r="21">
      <c r="A21" s="49"/>
      <c r="B21" s="59" t="s">
        <v>72</v>
      </c>
      <c r="C21" s="46" t="s">
        <v>73</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74</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75</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76</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77</v>
      </c>
      <c r="E25" s="73" t="s">
        <v>78</v>
      </c>
      <c r="F25" s="74"/>
      <c r="G25" s="76"/>
      <c r="H25" s="43"/>
      <c r="I25" s="43"/>
      <c r="J25" s="43"/>
      <c r="K25" s="43"/>
      <c r="L25" s="43"/>
      <c r="M25" s="43"/>
      <c r="N25" s="43"/>
      <c r="O25" s="43"/>
      <c r="P25" s="43"/>
      <c r="Q25" s="43"/>
      <c r="R25" s="43"/>
      <c r="S25" s="43"/>
      <c r="T25" s="43"/>
      <c r="U25" s="43"/>
      <c r="V25" s="43"/>
      <c r="W25" s="43"/>
      <c r="X25" s="43"/>
      <c r="Y25" s="43"/>
      <c r="Z25" s="43"/>
    </row>
    <row r="26">
      <c r="A26" s="49"/>
      <c r="B26" s="45" t="s">
        <v>79</v>
      </c>
      <c r="C26" s="77" t="s">
        <v>80</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81</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82</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83</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84</v>
      </c>
      <c r="C30" s="51" t="s">
        <v>85</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86</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87</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88</v>
      </c>
      <c r="C33" s="51" t="s">
        <v>89</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90</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91</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92</v>
      </c>
      <c r="C36" s="51" t="s">
        <v>93</v>
      </c>
      <c r="D36" s="81"/>
      <c r="E36" s="48">
        <v>822.0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94</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95</v>
      </c>
      <c r="D38" s="78"/>
      <c r="E38" s="79"/>
      <c r="F38" s="57">
        <f>E36-E37</f>
        <v>822</v>
      </c>
      <c r="G38" s="43"/>
      <c r="H38" s="43"/>
      <c r="I38" s="43"/>
      <c r="J38" s="43"/>
      <c r="K38" s="43"/>
      <c r="L38" s="43"/>
      <c r="M38" s="43"/>
      <c r="N38" s="43"/>
      <c r="O38" s="43"/>
      <c r="P38" s="43"/>
      <c r="Q38" s="43"/>
      <c r="R38" s="43"/>
      <c r="S38" s="43"/>
      <c r="T38" s="43"/>
      <c r="U38" s="43"/>
      <c r="V38" s="43"/>
      <c r="W38" s="43"/>
      <c r="X38" s="43"/>
      <c r="Y38" s="43"/>
      <c r="Z38" s="43"/>
    </row>
    <row r="39">
      <c r="A39" s="49"/>
      <c r="B39" s="45" t="s">
        <v>96</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t="s">
        <v>97</v>
      </c>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65</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98</v>
      </c>
      <c r="D44" s="88"/>
      <c r="E44" s="88"/>
      <c r="F44" s="89">
        <f>sum(F16:F43)+F9</f>
        <v>2057251</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94" t="str">
        <f>'READ HERE FIRST'!A5</f>
        <v>SCHOOL TALK</v>
      </c>
      <c r="B1" s="2">
        <f>'READ HERE FIRST'!B5</f>
        <v>2020</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99</v>
      </c>
      <c r="D2" s="42" t="s">
        <v>100</v>
      </c>
      <c r="E2" s="42" t="s">
        <v>101</v>
      </c>
      <c r="F2" s="42" t="s">
        <v>102</v>
      </c>
      <c r="G2" s="43"/>
      <c r="H2" s="43"/>
      <c r="I2" s="43"/>
      <c r="J2" s="43"/>
      <c r="K2" s="43"/>
      <c r="L2" s="43"/>
      <c r="M2" s="43"/>
      <c r="N2" s="43"/>
      <c r="O2" s="43"/>
      <c r="P2" s="43"/>
      <c r="Q2" s="43"/>
      <c r="R2" s="43"/>
      <c r="S2" s="43"/>
      <c r="T2" s="43"/>
      <c r="U2" s="43"/>
      <c r="V2" s="43"/>
      <c r="W2" s="43"/>
      <c r="X2" s="43"/>
      <c r="Y2" s="43"/>
      <c r="Z2" s="43"/>
    </row>
    <row r="3">
      <c r="A3" s="80">
        <v>1.0</v>
      </c>
      <c r="B3" s="96" t="s">
        <v>103</v>
      </c>
      <c r="C3" s="98">
        <f t="shared" ref="C3:C39" si="1">sum(D3:F3)</f>
        <v>6000</v>
      </c>
      <c r="D3" s="99">
        <v>6000.0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104</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105</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106</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107</v>
      </c>
      <c r="C7" s="98">
        <f t="shared" si="1"/>
        <v>118800</v>
      </c>
      <c r="D7" s="99">
        <v>114048.0</v>
      </c>
      <c r="E7" s="99">
        <v>4752.0</v>
      </c>
      <c r="F7" s="99">
        <v>0.0</v>
      </c>
      <c r="G7" s="43"/>
      <c r="H7" s="43"/>
      <c r="I7" s="43"/>
      <c r="J7" s="43"/>
      <c r="K7" s="43"/>
      <c r="L7" s="43"/>
      <c r="M7" s="43"/>
      <c r="N7" s="43"/>
      <c r="O7" s="43"/>
      <c r="P7" s="43"/>
      <c r="Q7" s="43"/>
      <c r="R7" s="43"/>
      <c r="S7" s="43"/>
      <c r="T7" s="43"/>
      <c r="U7" s="43"/>
      <c r="V7" s="43"/>
      <c r="W7" s="43"/>
      <c r="X7" s="43"/>
      <c r="Y7" s="43"/>
      <c r="Z7" s="43"/>
    </row>
    <row r="8">
      <c r="A8" s="80">
        <v>6.0</v>
      </c>
      <c r="B8" s="96" t="s">
        <v>108</v>
      </c>
      <c r="C8" s="98">
        <f t="shared" si="1"/>
        <v>0</v>
      </c>
      <c r="D8" s="99">
        <v>0.0</v>
      </c>
      <c r="E8" s="99">
        <v>0.0</v>
      </c>
      <c r="F8" s="99">
        <v>0.0</v>
      </c>
      <c r="G8" s="43"/>
      <c r="H8" s="43"/>
      <c r="I8" s="100"/>
      <c r="J8" s="43"/>
      <c r="K8" s="43"/>
      <c r="L8" s="43"/>
      <c r="M8" s="43"/>
      <c r="N8" s="43"/>
      <c r="O8" s="43"/>
      <c r="P8" s="43"/>
      <c r="Q8" s="43"/>
      <c r="R8" s="43"/>
      <c r="S8" s="43"/>
      <c r="T8" s="43"/>
      <c r="U8" s="43"/>
      <c r="V8" s="43"/>
      <c r="W8" s="43"/>
      <c r="X8" s="43"/>
      <c r="Y8" s="43"/>
      <c r="Z8" s="43"/>
    </row>
    <row r="9">
      <c r="A9" s="101">
        <v>7.0</v>
      </c>
      <c r="B9" s="46" t="s">
        <v>109</v>
      </c>
      <c r="C9" s="98">
        <f t="shared" si="1"/>
        <v>879409</v>
      </c>
      <c r="D9" s="99">
        <v>695200.0</v>
      </c>
      <c r="E9" s="99">
        <v>163914.0</v>
      </c>
      <c r="F9" s="99">
        <v>20295.0</v>
      </c>
      <c r="G9" s="43"/>
      <c r="H9" s="43"/>
      <c r="I9" s="43"/>
      <c r="J9" s="43"/>
      <c r="K9" s="43"/>
      <c r="L9" s="43"/>
      <c r="M9" s="43"/>
      <c r="N9" s="43"/>
      <c r="O9" s="43"/>
      <c r="P9" s="43"/>
      <c r="Q9" s="43"/>
      <c r="R9" s="43"/>
      <c r="S9" s="43"/>
      <c r="T9" s="43"/>
      <c r="U9" s="43"/>
      <c r="V9" s="43"/>
      <c r="W9" s="43"/>
      <c r="X9" s="43"/>
      <c r="Y9" s="43"/>
      <c r="Z9" s="43"/>
    </row>
    <row r="10">
      <c r="A10" s="80">
        <v>8.0</v>
      </c>
      <c r="B10" s="96" t="s">
        <v>110</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111</v>
      </c>
      <c r="C11" s="98">
        <f t="shared" si="1"/>
        <v>70710</v>
      </c>
      <c r="D11" s="99">
        <v>56360.0</v>
      </c>
      <c r="E11" s="99">
        <v>12781.0</v>
      </c>
      <c r="F11" s="99">
        <v>1569.0</v>
      </c>
      <c r="G11" s="43"/>
      <c r="H11" s="43"/>
      <c r="I11" s="43"/>
      <c r="J11" s="43"/>
      <c r="K11" s="43"/>
      <c r="L11" s="43"/>
      <c r="M11" s="43"/>
      <c r="N11" s="43"/>
      <c r="O11" s="43"/>
      <c r="P11" s="43"/>
      <c r="Q11" s="43"/>
      <c r="R11" s="43"/>
      <c r="S11" s="43"/>
      <c r="T11" s="43"/>
      <c r="U11" s="43"/>
      <c r="V11" s="43"/>
      <c r="W11" s="43"/>
      <c r="X11" s="43"/>
      <c r="Y11" s="43"/>
      <c r="Z11" s="43"/>
    </row>
    <row r="12">
      <c r="A12" s="45">
        <v>10.0</v>
      </c>
      <c r="B12" s="46" t="s">
        <v>112</v>
      </c>
      <c r="C12" s="98">
        <f t="shared" si="1"/>
        <v>87124</v>
      </c>
      <c r="D12" s="99">
        <v>70553.0</v>
      </c>
      <c r="E12" s="99">
        <v>14789.0</v>
      </c>
      <c r="F12" s="99">
        <v>1782.0</v>
      </c>
      <c r="G12" s="43"/>
      <c r="H12" s="43"/>
      <c r="I12" s="43"/>
      <c r="J12" s="43"/>
      <c r="K12" s="43"/>
      <c r="L12" s="43"/>
      <c r="M12" s="43"/>
      <c r="N12" s="43"/>
      <c r="O12" s="43"/>
      <c r="P12" s="43"/>
      <c r="Q12" s="43"/>
      <c r="R12" s="43"/>
      <c r="S12" s="43"/>
      <c r="T12" s="43"/>
      <c r="U12" s="43"/>
      <c r="V12" s="43"/>
      <c r="W12" s="43"/>
      <c r="X12" s="43"/>
      <c r="Y12" s="43"/>
      <c r="Z12" s="43"/>
    </row>
    <row r="13">
      <c r="A13" s="45">
        <v>11.0</v>
      </c>
      <c r="B13" s="46" t="s">
        <v>113</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114</v>
      </c>
      <c r="B14" s="46" t="s">
        <v>115</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116</v>
      </c>
      <c r="C15" s="98">
        <f t="shared" si="1"/>
        <v>371</v>
      </c>
      <c r="D15" s="99">
        <v>0.0</v>
      </c>
      <c r="E15" s="99">
        <v>371.0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117</v>
      </c>
      <c r="C16" s="98">
        <f t="shared" si="1"/>
        <v>29162</v>
      </c>
      <c r="D16" s="99">
        <v>664.0</v>
      </c>
      <c r="E16" s="99">
        <v>28498.0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118</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119</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120</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121</v>
      </c>
      <c r="C20" s="98">
        <f t="shared" si="1"/>
        <v>570809</v>
      </c>
      <c r="D20" s="99">
        <v>487653.0</v>
      </c>
      <c r="E20" s="99">
        <v>74443.0</v>
      </c>
      <c r="F20" s="99">
        <v>8713.0</v>
      </c>
      <c r="G20" s="43"/>
      <c r="H20" s="43"/>
      <c r="I20" s="43"/>
      <c r="J20" s="43"/>
      <c r="K20" s="43"/>
      <c r="L20" s="43"/>
      <c r="M20" s="43"/>
      <c r="N20" s="43"/>
      <c r="O20" s="43"/>
      <c r="P20" s="43"/>
      <c r="Q20" s="43"/>
      <c r="R20" s="43"/>
      <c r="S20" s="43"/>
      <c r="T20" s="43"/>
      <c r="U20" s="43"/>
      <c r="V20" s="43"/>
      <c r="W20" s="43"/>
      <c r="X20" s="43"/>
      <c r="Y20" s="43"/>
      <c r="Z20" s="43"/>
    </row>
    <row r="21">
      <c r="A21" s="45">
        <v>12.0</v>
      </c>
      <c r="B21" s="46" t="s">
        <v>122</v>
      </c>
      <c r="C21" s="98">
        <f t="shared" si="1"/>
        <v>0</v>
      </c>
      <c r="D21" s="99">
        <v>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123</v>
      </c>
      <c r="C22" s="98">
        <f t="shared" si="1"/>
        <v>84570</v>
      </c>
      <c r="D22" s="99">
        <v>58262.0</v>
      </c>
      <c r="E22" s="99">
        <v>26190.0</v>
      </c>
      <c r="F22" s="99">
        <v>118.0</v>
      </c>
      <c r="G22" s="43"/>
      <c r="H22" s="43"/>
      <c r="I22" s="43"/>
      <c r="J22" s="43"/>
      <c r="K22" s="43"/>
      <c r="L22" s="43"/>
      <c r="M22" s="43"/>
      <c r="N22" s="43"/>
      <c r="O22" s="43"/>
      <c r="P22" s="43"/>
      <c r="Q22" s="43"/>
      <c r="R22" s="43"/>
      <c r="S22" s="43"/>
      <c r="T22" s="43"/>
      <c r="U22" s="43"/>
      <c r="V22" s="43"/>
      <c r="W22" s="43"/>
      <c r="X22" s="43"/>
      <c r="Y22" s="43"/>
      <c r="Z22" s="43"/>
    </row>
    <row r="23">
      <c r="A23" s="45">
        <v>14.0</v>
      </c>
      <c r="B23" s="46" t="s">
        <v>124</v>
      </c>
      <c r="C23" s="98">
        <f t="shared" si="1"/>
        <v>34665</v>
      </c>
      <c r="D23" s="99">
        <v>18341.0</v>
      </c>
      <c r="E23" s="99">
        <v>16324.0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69</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125</v>
      </c>
      <c r="C25" s="98">
        <f t="shared" si="1"/>
        <v>85068</v>
      </c>
      <c r="D25" s="99">
        <v>68888.0</v>
      </c>
      <c r="E25" s="99">
        <v>14440.0</v>
      </c>
      <c r="F25" s="99">
        <v>1740.0</v>
      </c>
      <c r="G25" s="43"/>
      <c r="H25" s="43"/>
      <c r="I25" s="43"/>
      <c r="J25" s="43"/>
      <c r="K25" s="43"/>
      <c r="L25" s="43"/>
      <c r="M25" s="43"/>
      <c r="N25" s="43"/>
      <c r="O25" s="43"/>
      <c r="P25" s="43"/>
      <c r="Q25" s="43"/>
      <c r="R25" s="43"/>
      <c r="S25" s="43"/>
      <c r="T25" s="43"/>
      <c r="U25" s="43"/>
      <c r="V25" s="43"/>
      <c r="W25" s="43"/>
      <c r="X25" s="43"/>
      <c r="Y25" s="43"/>
      <c r="Z25" s="43"/>
    </row>
    <row r="26">
      <c r="A26" s="45">
        <v>17.0</v>
      </c>
      <c r="B26" s="46" t="s">
        <v>126</v>
      </c>
      <c r="C26" s="98">
        <f t="shared" si="1"/>
        <v>1240</v>
      </c>
      <c r="D26" s="99">
        <v>1240.0</v>
      </c>
      <c r="E26" s="99">
        <v>0.0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127</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128</v>
      </c>
      <c r="C28" s="98">
        <f t="shared" si="1"/>
        <v>980</v>
      </c>
      <c r="D28" s="99">
        <v>0.0</v>
      </c>
      <c r="E28" s="99">
        <v>980.0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129</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130</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131</v>
      </c>
      <c r="C31" s="98">
        <f t="shared" si="1"/>
        <v>15520</v>
      </c>
      <c r="D31" s="99">
        <v>0.0</v>
      </c>
      <c r="E31" s="99">
        <v>15520.0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132</v>
      </c>
      <c r="C32" s="98">
        <f t="shared" si="1"/>
        <v>8101</v>
      </c>
      <c r="D32" s="99">
        <v>6560.0</v>
      </c>
      <c r="E32" s="99">
        <v>1375.0</v>
      </c>
      <c r="F32" s="99">
        <v>166.0</v>
      </c>
      <c r="G32" s="43"/>
      <c r="H32" s="43"/>
      <c r="I32" s="43"/>
      <c r="J32" s="43"/>
      <c r="K32" s="43"/>
      <c r="L32" s="43"/>
      <c r="M32" s="43"/>
      <c r="N32" s="43"/>
      <c r="O32" s="43"/>
      <c r="P32" s="43"/>
      <c r="Q32" s="43"/>
      <c r="R32" s="43"/>
      <c r="S32" s="43"/>
      <c r="T32" s="43"/>
      <c r="U32" s="43"/>
      <c r="V32" s="43"/>
      <c r="W32" s="43"/>
      <c r="X32" s="43"/>
      <c r="Y32" s="43"/>
      <c r="Z32" s="43"/>
    </row>
    <row r="33">
      <c r="A33" s="45">
        <v>24.0</v>
      </c>
      <c r="B33" s="46" t="s">
        <v>133</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114</v>
      </c>
      <c r="B34" s="46" t="s">
        <v>134</v>
      </c>
      <c r="C34" s="98">
        <f t="shared" si="1"/>
        <v>12569</v>
      </c>
      <c r="D34" s="99">
        <v>12569.0</v>
      </c>
      <c r="E34" s="99">
        <v>0.0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c r="C35" s="98">
        <f t="shared" si="1"/>
        <v>0</v>
      </c>
      <c r="D35" s="99">
        <v>0.0</v>
      </c>
      <c r="E35" s="99">
        <v>0.0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c r="C36" s="98">
        <f t="shared" si="1"/>
        <v>0</v>
      </c>
      <c r="D36" s="99">
        <v>0.0</v>
      </c>
      <c r="E36" s="99">
        <v>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c r="C37" s="98">
        <f t="shared" si="1"/>
        <v>0</v>
      </c>
      <c r="D37" s="99">
        <v>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135</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136</v>
      </c>
      <c r="C40" s="103">
        <f t="shared" ref="C40:F40" si="2">sum(C3:C39)</f>
        <v>2005098</v>
      </c>
      <c r="D40" s="103">
        <f t="shared" si="2"/>
        <v>1596338</v>
      </c>
      <c r="E40" s="103">
        <f t="shared" si="2"/>
        <v>374377</v>
      </c>
      <c r="F40" s="103">
        <f t="shared" si="2"/>
        <v>34383</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SCHOOL TALK</v>
      </c>
      <c r="B1" s="5"/>
      <c r="C1" s="2">
        <f>'READ HERE FIRST'!B5</f>
        <v>2020</v>
      </c>
      <c r="D1" s="107"/>
      <c r="E1" s="108"/>
      <c r="F1" s="43"/>
      <c r="G1" s="43"/>
      <c r="H1" s="43"/>
      <c r="I1" s="43"/>
      <c r="J1" s="43"/>
      <c r="K1" s="43"/>
      <c r="L1" s="43"/>
      <c r="M1" s="43"/>
      <c r="N1" s="43"/>
      <c r="O1" s="43"/>
      <c r="P1" s="43"/>
      <c r="Q1" s="43"/>
      <c r="R1" s="43"/>
      <c r="S1" s="43"/>
      <c r="T1" s="43"/>
      <c r="U1" s="43"/>
      <c r="V1" s="43"/>
      <c r="W1" s="43"/>
      <c r="X1" s="43"/>
      <c r="Y1" s="43"/>
      <c r="Z1" s="43"/>
    </row>
    <row r="2">
      <c r="A2" s="109" t="s">
        <v>137</v>
      </c>
      <c r="B2" s="45">
        <v>1.0</v>
      </c>
      <c r="C2" s="46" t="s">
        <v>138</v>
      </c>
      <c r="D2" s="110"/>
      <c r="E2" s="111">
        <v>420776.0</v>
      </c>
      <c r="F2" s="43"/>
      <c r="G2" s="43"/>
      <c r="H2" s="43"/>
      <c r="I2" s="43"/>
      <c r="J2" s="43"/>
      <c r="K2" s="43"/>
      <c r="L2" s="43"/>
      <c r="M2" s="43"/>
      <c r="N2" s="43"/>
      <c r="O2" s="43"/>
      <c r="P2" s="43"/>
      <c r="Q2" s="43"/>
      <c r="R2" s="43"/>
      <c r="S2" s="43"/>
      <c r="T2" s="43"/>
      <c r="U2" s="43"/>
      <c r="V2" s="43"/>
      <c r="W2" s="43"/>
      <c r="X2" s="43"/>
      <c r="Y2" s="43"/>
      <c r="Z2" s="43"/>
    </row>
    <row r="3">
      <c r="A3" s="49"/>
      <c r="B3" s="45">
        <v>2.0</v>
      </c>
      <c r="C3" s="46" t="s">
        <v>139</v>
      </c>
      <c r="D3" s="112"/>
      <c r="E3" s="111">
        <v>116814.0</v>
      </c>
      <c r="F3" s="43"/>
      <c r="G3" s="43"/>
      <c r="H3" s="43"/>
      <c r="I3" s="43"/>
      <c r="J3" s="43"/>
      <c r="K3" s="43"/>
      <c r="L3" s="43"/>
      <c r="M3" s="43"/>
      <c r="N3" s="43"/>
      <c r="O3" s="43"/>
      <c r="P3" s="43"/>
      <c r="Q3" s="43"/>
      <c r="R3" s="43"/>
      <c r="S3" s="43"/>
      <c r="T3" s="43"/>
      <c r="U3" s="43"/>
      <c r="V3" s="43"/>
      <c r="W3" s="43"/>
      <c r="X3" s="43"/>
      <c r="Y3" s="43"/>
      <c r="Z3" s="43"/>
    </row>
    <row r="4">
      <c r="A4" s="49"/>
      <c r="B4" s="45">
        <v>3.0</v>
      </c>
      <c r="C4" s="46" t="s">
        <v>140</v>
      </c>
      <c r="D4" s="110"/>
      <c r="E4" s="111">
        <v>0.0</v>
      </c>
      <c r="F4" s="43"/>
      <c r="G4" s="43"/>
      <c r="H4" s="43"/>
      <c r="I4" s="43"/>
      <c r="J4" s="43"/>
      <c r="K4" s="43"/>
      <c r="L4" s="43"/>
      <c r="M4" s="43"/>
      <c r="N4" s="43"/>
      <c r="O4" s="43"/>
      <c r="P4" s="43"/>
      <c r="Q4" s="43"/>
      <c r="R4" s="43"/>
      <c r="S4" s="43"/>
      <c r="T4" s="43"/>
      <c r="U4" s="43"/>
      <c r="V4" s="43"/>
      <c r="W4" s="43"/>
      <c r="X4" s="43"/>
      <c r="Y4" s="43"/>
      <c r="Z4" s="43"/>
    </row>
    <row r="5">
      <c r="A5" s="49"/>
      <c r="B5" s="45">
        <v>4.0</v>
      </c>
      <c r="C5" s="46" t="s">
        <v>141</v>
      </c>
      <c r="D5" s="112"/>
      <c r="E5" s="111">
        <v>266397.0</v>
      </c>
      <c r="F5" s="43"/>
      <c r="G5" s="43"/>
      <c r="H5" s="43"/>
      <c r="I5" s="43"/>
      <c r="J5" s="43"/>
      <c r="K5" s="43"/>
      <c r="L5" s="43"/>
      <c r="M5" s="43"/>
      <c r="N5" s="43"/>
      <c r="O5" s="43"/>
      <c r="P5" s="43"/>
      <c r="Q5" s="43"/>
      <c r="R5" s="43"/>
      <c r="S5" s="43"/>
      <c r="T5" s="43"/>
      <c r="U5" s="43"/>
      <c r="V5" s="43"/>
      <c r="W5" s="43"/>
      <c r="X5" s="43"/>
      <c r="Y5" s="43"/>
      <c r="Z5" s="43"/>
    </row>
    <row r="6">
      <c r="A6" s="49"/>
      <c r="B6" s="45">
        <v>5.0</v>
      </c>
      <c r="C6" s="51" t="s">
        <v>142</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143</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144</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145</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146</v>
      </c>
      <c r="D10" s="110"/>
      <c r="E10" s="111">
        <v>7957.0</v>
      </c>
      <c r="F10" s="43"/>
      <c r="G10" s="43"/>
      <c r="H10" s="43"/>
      <c r="I10" s="43"/>
      <c r="J10" s="43"/>
      <c r="K10" s="43"/>
      <c r="L10" s="43"/>
      <c r="M10" s="43"/>
      <c r="N10" s="43"/>
      <c r="O10" s="43"/>
      <c r="P10" s="43"/>
      <c r="Q10" s="43"/>
      <c r="R10" s="43"/>
      <c r="S10" s="43"/>
      <c r="T10" s="43"/>
      <c r="U10" s="43"/>
      <c r="V10" s="43"/>
      <c r="W10" s="43"/>
      <c r="X10" s="43"/>
      <c r="Y10" s="43"/>
      <c r="Z10" s="43"/>
    </row>
    <row r="11">
      <c r="A11" s="49"/>
      <c r="B11" s="45" t="s">
        <v>147</v>
      </c>
      <c r="C11" s="46" t="s">
        <v>148</v>
      </c>
      <c r="D11" s="111">
        <v>90424.0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149</v>
      </c>
      <c r="C12" s="46" t="s">
        <v>150</v>
      </c>
      <c r="D12" s="111">
        <v>37740.0</v>
      </c>
      <c r="E12" s="108">
        <f>D11-D12</f>
        <v>52684</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151</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152</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153</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154</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155</v>
      </c>
      <c r="D17" s="112"/>
      <c r="E17" s="111">
        <v>21150.0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156</v>
      </c>
      <c r="D18" s="113"/>
      <c r="E18" s="114">
        <f>sum(E2:E17)</f>
        <v>885778</v>
      </c>
      <c r="F18" s="43"/>
      <c r="G18" s="43"/>
      <c r="H18" s="43"/>
      <c r="I18" s="43"/>
      <c r="J18" s="43"/>
      <c r="K18" s="43"/>
      <c r="L18" s="43"/>
      <c r="M18" s="43"/>
      <c r="N18" s="43"/>
      <c r="O18" s="43"/>
      <c r="P18" s="43"/>
      <c r="Q18" s="43"/>
      <c r="R18" s="43"/>
      <c r="S18" s="43"/>
      <c r="T18" s="43"/>
      <c r="U18" s="43"/>
      <c r="V18" s="43"/>
      <c r="W18" s="43"/>
      <c r="X18" s="43"/>
      <c r="Y18" s="43"/>
      <c r="Z18" s="43"/>
    </row>
    <row r="19">
      <c r="A19" s="44" t="s">
        <v>157</v>
      </c>
      <c r="B19" s="115">
        <v>17.0</v>
      </c>
      <c r="C19" s="116" t="s">
        <v>158</v>
      </c>
      <c r="D19" s="117"/>
      <c r="E19" s="111">
        <v>135753.0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159</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160</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161</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162</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163</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164</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165</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166</v>
      </c>
      <c r="D27" s="117"/>
      <c r="E27" s="118">
        <v>221732.0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167</v>
      </c>
      <c r="D28" s="125"/>
      <c r="E28" s="126">
        <f>sum(E19:E27)</f>
        <v>357485</v>
      </c>
      <c r="F28" s="43"/>
      <c r="G28" s="43"/>
      <c r="H28" s="43"/>
      <c r="I28" s="43"/>
      <c r="J28" s="43"/>
      <c r="K28" s="43"/>
      <c r="L28" s="43"/>
      <c r="M28" s="43"/>
      <c r="N28" s="43"/>
      <c r="O28" s="43"/>
      <c r="P28" s="43"/>
      <c r="Q28" s="43"/>
      <c r="R28" s="43"/>
      <c r="S28" s="43"/>
      <c r="T28" s="43"/>
      <c r="U28" s="43"/>
      <c r="V28" s="43"/>
      <c r="W28" s="43"/>
      <c r="X28" s="43"/>
      <c r="Y28" s="43"/>
      <c r="Z28" s="43"/>
    </row>
    <row r="29">
      <c r="A29" s="65" t="s">
        <v>168</v>
      </c>
      <c r="B29" s="127"/>
      <c r="C29" s="128" t="s">
        <v>169</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170</v>
      </c>
      <c r="D30" s="117"/>
      <c r="E30" s="111">
        <v>528293.0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171</v>
      </c>
      <c r="D31" s="117"/>
      <c r="E31" s="111">
        <v>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172</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173</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174</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175</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176</v>
      </c>
      <c r="D36" s="131"/>
      <c r="E36" s="126">
        <f>sum(E30:E35)</f>
        <v>528293</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177</v>
      </c>
      <c r="D37" s="135"/>
      <c r="E37" s="136">
        <f>E36+E28</f>
        <v>885778</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6.25"/>
    <col customWidth="1" min="2" max="3" width="37.0"/>
    <col customWidth="1" min="5" max="5" width="22.5"/>
  </cols>
  <sheetData>
    <row r="1">
      <c r="A1" s="137" t="str">
        <f>'READ HERE FIRST'!A5</f>
        <v>SCHOOL TALK</v>
      </c>
      <c r="B1" s="2">
        <f>'READ HERE FIRST'!B5</f>
        <v>2020</v>
      </c>
      <c r="C1" s="138"/>
      <c r="D1" s="138"/>
      <c r="E1" s="139"/>
      <c r="F1" s="43"/>
      <c r="G1" s="43"/>
      <c r="H1" s="43"/>
      <c r="I1" s="43"/>
      <c r="J1" s="43"/>
      <c r="K1" s="43"/>
      <c r="L1" s="43"/>
      <c r="M1" s="43"/>
      <c r="N1" s="43"/>
      <c r="O1" s="43"/>
      <c r="P1" s="43"/>
      <c r="Q1" s="43"/>
      <c r="R1" s="43"/>
      <c r="S1" s="43"/>
      <c r="T1" s="43"/>
      <c r="U1" s="43"/>
      <c r="V1" s="43"/>
      <c r="W1" s="43"/>
      <c r="X1" s="43"/>
      <c r="Y1" s="43"/>
    </row>
    <row r="2">
      <c r="A2" s="140" t="s">
        <v>178</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179</v>
      </c>
      <c r="C3" s="144" t="s">
        <v>180</v>
      </c>
      <c r="D3" s="145">
        <f>'Expenses 2020'!C40</f>
        <v>2005098</v>
      </c>
      <c r="E3" s="146"/>
      <c r="F3" s="43"/>
      <c r="G3" s="43"/>
      <c r="H3" s="43"/>
      <c r="I3" s="43"/>
      <c r="J3" s="43"/>
      <c r="K3" s="43"/>
      <c r="L3" s="43"/>
      <c r="M3" s="43"/>
      <c r="N3" s="43"/>
      <c r="O3" s="43"/>
      <c r="P3" s="43"/>
      <c r="Q3" s="43"/>
      <c r="R3" s="43"/>
      <c r="S3" s="43"/>
      <c r="T3" s="43"/>
      <c r="U3" s="43"/>
      <c r="V3" s="43"/>
      <c r="W3" s="43"/>
      <c r="X3" s="43"/>
      <c r="Y3" s="43"/>
    </row>
    <row r="4">
      <c r="A4" s="138"/>
      <c r="B4" s="49"/>
      <c r="C4" s="144" t="s">
        <v>181</v>
      </c>
      <c r="D4" s="145">
        <f>'Expenses 2020'!C31</f>
        <v>15520</v>
      </c>
      <c r="E4" s="146"/>
      <c r="F4" s="43"/>
      <c r="G4" s="43"/>
      <c r="H4" s="43"/>
      <c r="I4" s="43"/>
      <c r="J4" s="43"/>
      <c r="K4" s="43"/>
      <c r="L4" s="43"/>
      <c r="M4" s="43"/>
      <c r="N4" s="43"/>
      <c r="O4" s="43"/>
      <c r="P4" s="43"/>
      <c r="Q4" s="43"/>
      <c r="R4" s="43"/>
      <c r="S4" s="43"/>
      <c r="T4" s="43"/>
      <c r="U4" s="43"/>
      <c r="V4" s="43"/>
      <c r="W4" s="43"/>
      <c r="X4" s="43"/>
      <c r="Y4" s="43"/>
    </row>
    <row r="5">
      <c r="A5" s="138"/>
      <c r="B5" s="49"/>
      <c r="C5" s="144" t="s">
        <v>182</v>
      </c>
      <c r="D5" s="145">
        <f>D3-D4</f>
        <v>1989578</v>
      </c>
      <c r="E5" s="146"/>
      <c r="F5" s="43"/>
      <c r="G5" s="43"/>
      <c r="H5" s="43"/>
      <c r="I5" s="43"/>
      <c r="J5" s="43"/>
      <c r="K5" s="43"/>
      <c r="L5" s="43"/>
      <c r="M5" s="43"/>
      <c r="N5" s="43"/>
      <c r="O5" s="43"/>
      <c r="P5" s="43"/>
      <c r="Q5" s="43"/>
      <c r="R5" s="43"/>
      <c r="S5" s="43"/>
      <c r="T5" s="43"/>
      <c r="U5" s="43"/>
      <c r="V5" s="43"/>
      <c r="W5" s="43"/>
      <c r="X5" s="43"/>
      <c r="Y5" s="43"/>
    </row>
    <row r="6">
      <c r="A6" s="138"/>
      <c r="B6" s="49"/>
      <c r="C6" s="144" t="s">
        <v>183</v>
      </c>
      <c r="D6" s="145">
        <f>D5/12</f>
        <v>165798.1667</v>
      </c>
      <c r="E6" s="146"/>
      <c r="F6" s="43"/>
      <c r="G6" s="43"/>
      <c r="H6" s="43"/>
      <c r="I6" s="43"/>
      <c r="J6" s="43"/>
      <c r="K6" s="43"/>
      <c r="L6" s="43"/>
      <c r="M6" s="43"/>
      <c r="N6" s="43"/>
      <c r="O6" s="43"/>
      <c r="P6" s="43"/>
      <c r="Q6" s="43"/>
      <c r="R6" s="43"/>
      <c r="S6" s="43"/>
      <c r="T6" s="43"/>
      <c r="U6" s="43"/>
      <c r="V6" s="43"/>
      <c r="W6" s="43"/>
      <c r="X6" s="43"/>
      <c r="Y6" s="43"/>
    </row>
    <row r="7">
      <c r="A7" s="138"/>
      <c r="B7" s="49"/>
      <c r="C7" s="144" t="s">
        <v>184</v>
      </c>
      <c r="D7" s="75">
        <f>'Balance Sheet 2020'!E2+'Balance Sheet 2020'!E3</f>
        <v>537590</v>
      </c>
      <c r="E7" s="146"/>
      <c r="F7" s="43"/>
      <c r="G7" s="43"/>
      <c r="H7" s="43"/>
      <c r="I7" s="43"/>
      <c r="J7" s="43"/>
      <c r="K7" s="43"/>
      <c r="L7" s="43"/>
      <c r="M7" s="43"/>
      <c r="N7" s="43"/>
      <c r="O7" s="43"/>
      <c r="P7" s="43"/>
      <c r="Q7" s="43"/>
      <c r="R7" s="43"/>
      <c r="S7" s="43"/>
      <c r="T7" s="43"/>
      <c r="U7" s="43"/>
      <c r="V7" s="43"/>
      <c r="W7" s="43"/>
      <c r="X7" s="43"/>
      <c r="Y7" s="43"/>
    </row>
    <row r="8">
      <c r="A8" s="138"/>
      <c r="B8" s="49"/>
      <c r="C8" s="147" t="s">
        <v>178</v>
      </c>
      <c r="D8" s="148">
        <f>D7/D6</f>
        <v>3.242436336</v>
      </c>
      <c r="E8" s="149" t="s">
        <v>185</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186</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187</v>
      </c>
      <c r="C11" s="144" t="s">
        <v>188</v>
      </c>
      <c r="D11" s="75">
        <f>'Balance Sheet 2020'!E30</f>
        <v>528293</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189</v>
      </c>
      <c r="D12" s="75">
        <f>'Expenses 2020'!C40</f>
        <v>2005098</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190</v>
      </c>
      <c r="D13" s="145">
        <f>D12/12</f>
        <v>167091.5</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186</v>
      </c>
      <c r="D14" s="148">
        <f>D11/D13</f>
        <v>3.16169883</v>
      </c>
      <c r="E14" s="149" t="s">
        <v>185</v>
      </c>
      <c r="F14" s="43"/>
      <c r="G14" s="43"/>
      <c r="H14" s="43"/>
      <c r="I14" s="43"/>
      <c r="J14" s="43"/>
      <c r="K14" s="43"/>
      <c r="L14" s="43"/>
      <c r="M14" s="43"/>
      <c r="N14" s="43"/>
      <c r="O14" s="43"/>
      <c r="P14" s="43"/>
      <c r="Q14" s="43"/>
      <c r="R14" s="43"/>
      <c r="S14" s="43"/>
      <c r="T14" s="43"/>
      <c r="U14" s="43"/>
      <c r="V14" s="43"/>
      <c r="W14" s="43"/>
      <c r="X14" s="43"/>
      <c r="Y14" s="43"/>
    </row>
    <row r="15">
      <c r="A15" s="138"/>
      <c r="B15" s="1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191</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192</v>
      </c>
      <c r="C17" s="144" t="s">
        <v>193</v>
      </c>
      <c r="D17" s="75">
        <f>sum('Balance Sheet 2020'!E13:E15)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189</v>
      </c>
      <c r="D18" s="75">
        <f>'Expenses 2020'!C40</f>
        <v>2005098</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190</v>
      </c>
      <c r="D19" s="145">
        <f>D18/12</f>
        <v>167091.5</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194</v>
      </c>
      <c r="D20" s="148">
        <f>D17/D19</f>
        <v>0</v>
      </c>
      <c r="E20" s="149" t="s">
        <v>185</v>
      </c>
      <c r="F20" s="43"/>
      <c r="G20" s="43"/>
      <c r="H20" s="43"/>
      <c r="I20" s="43"/>
      <c r="J20" s="43"/>
      <c r="K20" s="43"/>
      <c r="L20" s="43"/>
      <c r="M20" s="43"/>
      <c r="N20" s="43"/>
      <c r="O20" s="43"/>
      <c r="P20" s="43"/>
      <c r="Q20" s="43"/>
      <c r="R20" s="43"/>
      <c r="S20" s="43"/>
      <c r="T20" s="43"/>
      <c r="U20" s="43"/>
      <c r="V20" s="43"/>
      <c r="W20" s="43"/>
      <c r="X20" s="43"/>
      <c r="Y20" s="43"/>
    </row>
    <row r="21">
      <c r="A21" s="138"/>
      <c r="B21" s="49"/>
      <c r="C21" s="153" t="s">
        <v>195</v>
      </c>
      <c r="D21" s="154">
        <f>D20+D8</f>
        <v>3.242436336</v>
      </c>
      <c r="E21" s="155" t="s">
        <v>185</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196</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197</v>
      </c>
      <c r="C24" s="159"/>
      <c r="D24" s="160">
        <f>max('Revenues 2020'!E2:E7)</f>
        <v>64150</v>
      </c>
      <c r="E24" s="161" t="s">
        <v>198</v>
      </c>
      <c r="F24" s="43"/>
      <c r="G24" s="43"/>
      <c r="H24" s="43"/>
      <c r="I24" s="43"/>
      <c r="J24" s="43"/>
      <c r="K24" s="43"/>
      <c r="L24" s="43"/>
      <c r="M24" s="43"/>
      <c r="N24" s="43"/>
      <c r="O24" s="43"/>
      <c r="P24" s="43"/>
      <c r="Q24" s="43"/>
      <c r="R24" s="43"/>
      <c r="S24" s="43"/>
      <c r="T24" s="43"/>
      <c r="U24" s="43"/>
      <c r="V24" s="43"/>
      <c r="W24" s="43"/>
      <c r="X24" s="43"/>
      <c r="Y24" s="43"/>
    </row>
    <row r="25">
      <c r="A25" s="138"/>
      <c r="B25" s="49"/>
      <c r="C25" s="144" t="s">
        <v>199</v>
      </c>
      <c r="D25" s="145">
        <f>'Revenues 2020'!F44</f>
        <v>2057251</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196</v>
      </c>
      <c r="D26" s="162">
        <f>D24/D25</f>
        <v>0.03118238854</v>
      </c>
      <c r="E26" s="149" t="s">
        <v>200</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201</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202</v>
      </c>
      <c r="C29" s="144" t="s">
        <v>203</v>
      </c>
      <c r="D29" s="75">
        <f>SUM('Expenses 2020'!C7:C9)</f>
        <v>998209</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204</v>
      </c>
      <c r="D30" s="75">
        <f>SUM('Expenses 2020'!C10:C12)</f>
        <v>157834</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205</v>
      </c>
      <c r="D31" s="75">
        <f>sum(D29:D30)</f>
        <v>1156043</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180</v>
      </c>
      <c r="D32" s="75">
        <f>'Expenses 2020'!C40</f>
        <v>2005098</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206</v>
      </c>
      <c r="D33" s="162">
        <f>D31/D32</f>
        <v>0.5765518693</v>
      </c>
      <c r="E33" s="149" t="s">
        <v>207</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208</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209</v>
      </c>
      <c r="C36" s="144" t="s">
        <v>210</v>
      </c>
      <c r="D36" s="75">
        <f>SUM('Expenses 2020'!C10:C11)</f>
        <v>70710</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203</v>
      </c>
      <c r="D37" s="75">
        <f>SUM('Expenses 2020'!C7:C9)</f>
        <v>998209</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208</v>
      </c>
      <c r="D38" s="162">
        <f>D36/D37</f>
        <v>0.07083686883</v>
      </c>
      <c r="E38" s="149" t="s">
        <v>211</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212</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213</v>
      </c>
      <c r="C41" s="147" t="s">
        <v>214</v>
      </c>
      <c r="D41" s="75">
        <f>'Expenses 2020'!D40</f>
        <v>1596338</v>
      </c>
      <c r="E41" s="164">
        <f t="shared" ref="E41:E44" si="1">D41/$D$44</f>
        <v>0.7961396401</v>
      </c>
      <c r="F41" s="43"/>
      <c r="G41" s="43"/>
      <c r="H41" s="43"/>
      <c r="I41" s="43"/>
      <c r="J41" s="43"/>
      <c r="K41" s="43"/>
      <c r="L41" s="43"/>
      <c r="M41" s="43"/>
      <c r="N41" s="43"/>
      <c r="O41" s="43"/>
      <c r="P41" s="43"/>
      <c r="Q41" s="43"/>
      <c r="R41" s="43"/>
      <c r="S41" s="43"/>
      <c r="T41" s="43"/>
      <c r="U41" s="43"/>
      <c r="V41" s="43"/>
      <c r="W41" s="43"/>
      <c r="X41" s="43"/>
      <c r="Y41" s="43"/>
    </row>
    <row r="42">
      <c r="A42" s="138"/>
      <c r="B42" s="49"/>
      <c r="C42" s="147" t="s">
        <v>215</v>
      </c>
      <c r="D42" s="145">
        <f>'Expenses 2020'!E40</f>
        <v>374377</v>
      </c>
      <c r="E42" s="164">
        <f t="shared" si="1"/>
        <v>0.1867125697</v>
      </c>
      <c r="F42" s="43"/>
      <c r="G42" s="43"/>
      <c r="H42" s="43"/>
      <c r="I42" s="43"/>
      <c r="J42" s="43"/>
      <c r="K42" s="43"/>
      <c r="L42" s="43"/>
      <c r="M42" s="43"/>
      <c r="N42" s="43"/>
      <c r="O42" s="43"/>
      <c r="P42" s="43"/>
      <c r="Q42" s="43"/>
      <c r="R42" s="43"/>
      <c r="S42" s="43"/>
      <c r="T42" s="43"/>
      <c r="U42" s="43"/>
      <c r="V42" s="43"/>
      <c r="W42" s="43"/>
      <c r="X42" s="43"/>
      <c r="Y42" s="43"/>
    </row>
    <row r="43">
      <c r="A43" s="138"/>
      <c r="B43" s="49"/>
      <c r="C43" s="147" t="s">
        <v>216</v>
      </c>
      <c r="D43" s="145">
        <f>'Expenses 2020'!F40</f>
        <v>34383</v>
      </c>
      <c r="E43" s="164">
        <f t="shared" si="1"/>
        <v>0.01714779028</v>
      </c>
      <c r="F43" s="43"/>
      <c r="G43" s="43"/>
      <c r="H43" s="43"/>
      <c r="I43" s="43"/>
      <c r="J43" s="43"/>
      <c r="K43" s="43"/>
      <c r="L43" s="43"/>
      <c r="M43" s="43"/>
      <c r="N43" s="43"/>
      <c r="O43" s="43"/>
      <c r="P43" s="43"/>
      <c r="Q43" s="43"/>
      <c r="R43" s="43"/>
      <c r="S43" s="43"/>
      <c r="T43" s="43"/>
      <c r="U43" s="43"/>
      <c r="V43" s="43"/>
      <c r="W43" s="43"/>
      <c r="X43" s="43"/>
      <c r="Y43" s="43"/>
    </row>
    <row r="44">
      <c r="A44" s="138"/>
      <c r="B44" s="49"/>
      <c r="C44" s="144" t="s">
        <v>180</v>
      </c>
      <c r="D44" s="145">
        <f>sum(D41:D43)</f>
        <v>2005098</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217</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218</v>
      </c>
      <c r="C47" s="144" t="s">
        <v>219</v>
      </c>
      <c r="D47" s="145">
        <f>'Revenues 2020'!F9</f>
        <v>64150</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220</v>
      </c>
      <c r="D48" s="145">
        <f>'Expenses 2020'!F40</f>
        <v>34383</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221</v>
      </c>
      <c r="D49" s="165">
        <f>D47/D48</f>
        <v>1.865747608</v>
      </c>
      <c r="E49" s="149" t="s">
        <v>222</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223</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224</v>
      </c>
      <c r="C52" s="144" t="s">
        <v>225</v>
      </c>
      <c r="D52" s="145">
        <f>sum('Balance Sheet 2020'!E2:E10)</f>
        <v>811944</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226</v>
      </c>
      <c r="D53" s="145">
        <f>sum('Balance Sheet 2020'!E19:E22)</f>
        <v>135753</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227</v>
      </c>
      <c r="D54" s="167">
        <f>D52/D53</f>
        <v>5.981039093</v>
      </c>
      <c r="E54" s="149" t="s">
        <v>228</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229</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230</v>
      </c>
      <c r="C57" s="144" t="s">
        <v>231</v>
      </c>
      <c r="D57" s="145">
        <f>sum('Balance Sheet 2020'!E25:E26)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232</v>
      </c>
      <c r="D58" s="145">
        <f>'Balance Sheet 2020'!E18</f>
        <v>885778</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233</v>
      </c>
      <c r="D59" s="168">
        <f>D57/D58</f>
        <v>0</v>
      </c>
      <c r="E59" s="149" t="s">
        <v>234</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4"/>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SCHOOL TALK</v>
      </c>
      <c r="B1" s="5"/>
      <c r="C1" s="2">
        <v>2021.0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184100.0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227131.0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411231</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2114786.0</v>
      </c>
      <c r="G10" s="171"/>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171"/>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171"/>
      <c r="H12" s="43"/>
      <c r="I12" s="172"/>
      <c r="J12" s="43"/>
      <c r="K12" s="43"/>
      <c r="L12" s="43"/>
      <c r="M12" s="43"/>
      <c r="N12" s="43"/>
      <c r="O12" s="43"/>
      <c r="P12" s="43"/>
      <c r="Q12" s="43"/>
      <c r="R12" s="43"/>
      <c r="S12" s="43"/>
      <c r="T12" s="43"/>
      <c r="U12" s="43"/>
      <c r="V12" s="43"/>
      <c r="W12" s="43"/>
      <c r="X12" s="43"/>
      <c r="Y12" s="43"/>
      <c r="Z12" s="43"/>
    </row>
    <row r="13">
      <c r="A13" s="49"/>
      <c r="B13" s="45" t="s">
        <v>52</v>
      </c>
      <c r="C13" s="173"/>
      <c r="D13" s="61"/>
      <c r="E13" s="61"/>
      <c r="F13" s="62">
        <v>0.0</v>
      </c>
      <c r="G13" s="171"/>
      <c r="H13" s="43"/>
      <c r="J13" s="171"/>
      <c r="K13" s="43"/>
      <c r="L13" s="43"/>
      <c r="M13" s="43"/>
      <c r="N13" s="43"/>
      <c r="O13" s="43"/>
      <c r="P13" s="43"/>
      <c r="Q13" s="43"/>
      <c r="R13" s="43"/>
      <c r="S13" s="43"/>
      <c r="T13" s="43"/>
      <c r="U13" s="43"/>
      <c r="V13" s="43"/>
      <c r="W13" s="43"/>
      <c r="X13" s="43"/>
      <c r="Y13" s="43"/>
      <c r="Z13" s="43"/>
    </row>
    <row r="14">
      <c r="A14" s="49"/>
      <c r="B14" s="45" t="s">
        <v>54</v>
      </c>
      <c r="C14" s="174"/>
      <c r="D14" s="61"/>
      <c r="E14" s="61"/>
      <c r="F14" s="62">
        <v>0.0</v>
      </c>
      <c r="G14" s="171"/>
      <c r="H14" s="43"/>
      <c r="J14" s="171"/>
      <c r="K14" s="43"/>
      <c r="L14" s="43"/>
      <c r="M14" s="43"/>
      <c r="N14" s="43"/>
      <c r="O14" s="43"/>
      <c r="P14" s="43"/>
      <c r="Q14" s="43"/>
      <c r="R14" s="43"/>
      <c r="S14" s="43"/>
      <c r="T14" s="43"/>
      <c r="U14" s="43"/>
      <c r="V14" s="43"/>
      <c r="W14" s="43"/>
      <c r="X14" s="43"/>
      <c r="Y14" s="43"/>
      <c r="Z14" s="43"/>
    </row>
    <row r="15">
      <c r="A15" s="52"/>
      <c r="B15" s="45" t="s">
        <v>56</v>
      </c>
      <c r="C15" s="174"/>
      <c r="D15" s="61"/>
      <c r="E15" s="61"/>
      <c r="F15" s="62">
        <v>0.0</v>
      </c>
      <c r="G15" s="43"/>
      <c r="H15" s="43"/>
      <c r="J15" s="171"/>
      <c r="K15" s="43"/>
      <c r="L15" s="43"/>
      <c r="M15" s="43"/>
      <c r="N15" s="43"/>
      <c r="O15" s="43"/>
      <c r="P15" s="43"/>
      <c r="Q15" s="43"/>
      <c r="R15" s="43"/>
      <c r="S15" s="43"/>
      <c r="T15" s="43"/>
      <c r="U15" s="43"/>
      <c r="V15" s="43"/>
      <c r="W15" s="43"/>
      <c r="X15" s="43"/>
      <c r="Y15" s="43"/>
      <c r="Z15" s="43"/>
    </row>
    <row r="16">
      <c r="A16" s="64"/>
      <c r="B16" s="54" t="s">
        <v>58</v>
      </c>
      <c r="C16" s="55" t="s">
        <v>65</v>
      </c>
      <c r="D16" s="57"/>
      <c r="E16" s="57"/>
      <c r="F16" s="57">
        <f>sum(F10:F15)</f>
        <v>2114786</v>
      </c>
      <c r="G16" s="58"/>
      <c r="H16" s="58"/>
      <c r="I16" s="58"/>
      <c r="J16" s="58"/>
      <c r="K16" s="58"/>
      <c r="L16" s="58"/>
      <c r="M16" s="58"/>
      <c r="N16" s="58"/>
      <c r="O16" s="58"/>
      <c r="P16" s="58"/>
      <c r="Q16" s="58"/>
      <c r="R16" s="58"/>
      <c r="S16" s="58"/>
      <c r="T16" s="58"/>
      <c r="U16" s="58"/>
      <c r="V16" s="58"/>
      <c r="W16" s="58"/>
      <c r="X16" s="58"/>
      <c r="Y16" s="58"/>
      <c r="Z16" s="58"/>
    </row>
    <row r="17">
      <c r="A17" s="65" t="s">
        <v>66</v>
      </c>
      <c r="B17" s="66">
        <v>3.0</v>
      </c>
      <c r="C17" s="67" t="s">
        <v>67</v>
      </c>
      <c r="D17" s="61"/>
      <c r="E17" s="61"/>
      <c r="F17" s="62">
        <v>0.0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68</v>
      </c>
      <c r="D18" s="69"/>
      <c r="E18" s="69"/>
      <c r="F18" s="70">
        <v>12.0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69</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70</v>
      </c>
      <c r="E20" s="73" t="s">
        <v>71</v>
      </c>
      <c r="F20" s="74"/>
      <c r="G20" s="43"/>
      <c r="H20" s="43"/>
      <c r="I20" s="43"/>
      <c r="J20" s="43"/>
      <c r="K20" s="43"/>
      <c r="L20" s="43"/>
      <c r="M20" s="43"/>
      <c r="N20" s="43"/>
      <c r="O20" s="43"/>
      <c r="P20" s="43"/>
      <c r="Q20" s="43"/>
      <c r="R20" s="43"/>
      <c r="S20" s="43"/>
      <c r="T20" s="43"/>
      <c r="U20" s="43"/>
      <c r="V20" s="43"/>
      <c r="W20" s="43"/>
      <c r="X20" s="43"/>
      <c r="Y20" s="43"/>
      <c r="Z20" s="43"/>
    </row>
    <row r="21">
      <c r="A21" s="49"/>
      <c r="B21" s="59" t="s">
        <v>72</v>
      </c>
      <c r="C21" s="46" t="s">
        <v>73</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74</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75</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76</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77</v>
      </c>
      <c r="E25" s="73" t="s">
        <v>78</v>
      </c>
      <c r="F25" s="74"/>
      <c r="G25" s="76"/>
      <c r="H25" s="43"/>
      <c r="I25" s="43"/>
      <c r="J25" s="43"/>
      <c r="K25" s="43"/>
      <c r="L25" s="43"/>
      <c r="M25" s="43"/>
      <c r="N25" s="43"/>
      <c r="O25" s="43"/>
      <c r="P25" s="43"/>
      <c r="Q25" s="43"/>
      <c r="R25" s="43"/>
      <c r="S25" s="43"/>
      <c r="T25" s="43"/>
      <c r="U25" s="43"/>
      <c r="V25" s="43"/>
      <c r="W25" s="43"/>
      <c r="X25" s="43"/>
      <c r="Y25" s="43"/>
      <c r="Z25" s="43"/>
    </row>
    <row r="26">
      <c r="A26" s="49"/>
      <c r="B26" s="45" t="s">
        <v>79</v>
      </c>
      <c r="C26" s="77" t="s">
        <v>235</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81</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82</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83</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84</v>
      </c>
      <c r="C30" s="51" t="s">
        <v>85</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86</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87</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88</v>
      </c>
      <c r="C33" s="51" t="s">
        <v>89</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90</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91</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92</v>
      </c>
      <c r="C36" s="51" t="s">
        <v>93</v>
      </c>
      <c r="D36" s="81"/>
      <c r="E36" s="48">
        <v>1350.0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94</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95</v>
      </c>
      <c r="D38" s="78"/>
      <c r="E38" s="79"/>
      <c r="F38" s="57">
        <f>E36-E37</f>
        <v>1350</v>
      </c>
      <c r="G38" s="43"/>
      <c r="H38" s="43"/>
      <c r="I38" s="43"/>
      <c r="J38" s="43"/>
      <c r="K38" s="43"/>
      <c r="L38" s="43"/>
      <c r="M38" s="43"/>
      <c r="N38" s="43"/>
      <c r="O38" s="43"/>
      <c r="P38" s="43"/>
      <c r="Q38" s="43"/>
      <c r="R38" s="43"/>
      <c r="S38" s="43"/>
      <c r="T38" s="43"/>
      <c r="U38" s="43"/>
      <c r="V38" s="43"/>
      <c r="W38" s="43"/>
      <c r="X38" s="43"/>
      <c r="Y38" s="43"/>
      <c r="Z38" s="43"/>
    </row>
    <row r="39">
      <c r="A39" s="49"/>
      <c r="B39" s="45" t="s">
        <v>96</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65</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98</v>
      </c>
      <c r="D44" s="88"/>
      <c r="E44" s="88"/>
      <c r="F44" s="89">
        <f>sum(F16:F43)+F9</f>
        <v>2527379</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25"/>
    <col customWidth="1" min="2" max="2" width="37.0"/>
  </cols>
  <sheetData>
    <row r="1">
      <c r="A1" s="94" t="str">
        <f>'READ HERE FIRST'!A5</f>
        <v>SCHOOL TALK</v>
      </c>
      <c r="B1" s="2">
        <f>'Revenues 2021'!C1</f>
        <v>2021</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99</v>
      </c>
      <c r="D2" s="42" t="s">
        <v>100</v>
      </c>
      <c r="E2" s="42" t="s">
        <v>101</v>
      </c>
      <c r="F2" s="42" t="s">
        <v>102</v>
      </c>
      <c r="G2" s="43"/>
      <c r="H2" s="43"/>
      <c r="I2" s="43"/>
      <c r="J2" s="43"/>
      <c r="K2" s="43"/>
      <c r="L2" s="43"/>
      <c r="M2" s="43"/>
      <c r="N2" s="43"/>
      <c r="O2" s="43"/>
      <c r="P2" s="43"/>
      <c r="Q2" s="43"/>
      <c r="R2" s="43"/>
      <c r="S2" s="43"/>
      <c r="T2" s="43"/>
      <c r="U2" s="43"/>
      <c r="V2" s="43"/>
      <c r="W2" s="43"/>
      <c r="X2" s="43"/>
      <c r="Y2" s="43"/>
      <c r="Z2" s="43"/>
    </row>
    <row r="3">
      <c r="A3" s="80">
        <v>1.0</v>
      </c>
      <c r="B3" s="96" t="s">
        <v>103</v>
      </c>
      <c r="C3" s="98">
        <f t="shared" ref="C3:C39" si="1">sum(D3:F3)</f>
        <v>43523</v>
      </c>
      <c r="D3" s="99">
        <v>43523.0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104</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105</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106</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107</v>
      </c>
      <c r="C7" s="98">
        <f t="shared" si="1"/>
        <v>119400</v>
      </c>
      <c r="D7" s="99">
        <v>114624.0</v>
      </c>
      <c r="E7" s="99">
        <v>4776.0</v>
      </c>
      <c r="F7" s="99">
        <v>0.0</v>
      </c>
      <c r="G7" s="43"/>
      <c r="H7" s="43"/>
      <c r="I7" s="43"/>
      <c r="J7" s="43"/>
      <c r="K7" s="43"/>
      <c r="L7" s="43"/>
      <c r="M7" s="43"/>
      <c r="N7" s="43"/>
      <c r="O7" s="43"/>
      <c r="P7" s="43"/>
      <c r="Q7" s="43"/>
      <c r="R7" s="43"/>
      <c r="S7" s="43"/>
      <c r="T7" s="43"/>
      <c r="U7" s="43"/>
      <c r="V7" s="43"/>
      <c r="W7" s="43"/>
      <c r="X7" s="43"/>
      <c r="Y7" s="43"/>
      <c r="Z7" s="43"/>
    </row>
    <row r="8">
      <c r="A8" s="80">
        <v>6.0</v>
      </c>
      <c r="B8" s="96" t="s">
        <v>108</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109</v>
      </c>
      <c r="C9" s="98">
        <f t="shared" si="1"/>
        <v>961563</v>
      </c>
      <c r="D9" s="99">
        <v>707600.0</v>
      </c>
      <c r="E9" s="99">
        <v>203489.0</v>
      </c>
      <c r="F9" s="99">
        <v>50474.0</v>
      </c>
      <c r="G9" s="43"/>
      <c r="H9" s="43"/>
      <c r="I9" s="43"/>
      <c r="J9" s="43"/>
      <c r="K9" s="43"/>
      <c r="L9" s="43"/>
      <c r="M9" s="43"/>
      <c r="N9" s="43"/>
      <c r="O9" s="43"/>
      <c r="P9" s="43"/>
      <c r="Q9" s="43"/>
      <c r="R9" s="43"/>
      <c r="S9" s="43"/>
      <c r="T9" s="43"/>
      <c r="U9" s="43"/>
      <c r="V9" s="43"/>
      <c r="W9" s="43"/>
      <c r="X9" s="43"/>
      <c r="Y9" s="43"/>
      <c r="Z9" s="43"/>
    </row>
    <row r="10">
      <c r="A10" s="80">
        <v>8.0</v>
      </c>
      <c r="B10" s="96" t="s">
        <v>110</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111</v>
      </c>
      <c r="C11" s="98">
        <f t="shared" si="1"/>
        <v>91832</v>
      </c>
      <c r="D11" s="99">
        <v>69851.0</v>
      </c>
      <c r="E11" s="99">
        <v>17693.0</v>
      </c>
      <c r="F11" s="99">
        <v>4288.0</v>
      </c>
      <c r="G11" s="43"/>
      <c r="H11" s="43"/>
      <c r="I11" s="43"/>
      <c r="J11" s="43"/>
      <c r="K11" s="43"/>
      <c r="L11" s="43"/>
      <c r="M11" s="43"/>
      <c r="N11" s="43"/>
      <c r="O11" s="43"/>
      <c r="P11" s="43"/>
      <c r="Q11" s="43"/>
      <c r="R11" s="43"/>
      <c r="S11" s="43"/>
      <c r="T11" s="43"/>
      <c r="U11" s="43"/>
      <c r="V11" s="43"/>
      <c r="W11" s="43"/>
      <c r="X11" s="43"/>
      <c r="Y11" s="43"/>
      <c r="Z11" s="43"/>
    </row>
    <row r="12">
      <c r="A12" s="45">
        <v>10.0</v>
      </c>
      <c r="B12" s="46" t="s">
        <v>112</v>
      </c>
      <c r="C12" s="98">
        <f t="shared" si="1"/>
        <v>97869</v>
      </c>
      <c r="D12" s="99">
        <v>74488.0</v>
      </c>
      <c r="E12" s="99">
        <v>18605.0</v>
      </c>
      <c r="F12" s="99">
        <v>4776.0</v>
      </c>
      <c r="G12" s="43"/>
      <c r="H12" s="43"/>
      <c r="I12" s="43"/>
      <c r="J12" s="43"/>
      <c r="K12" s="43"/>
      <c r="L12" s="43"/>
      <c r="M12" s="43"/>
      <c r="N12" s="43"/>
      <c r="O12" s="43"/>
      <c r="P12" s="43"/>
      <c r="Q12" s="43"/>
      <c r="R12" s="43"/>
      <c r="S12" s="43"/>
      <c r="T12" s="43"/>
      <c r="U12" s="43"/>
      <c r="V12" s="43"/>
      <c r="W12" s="43"/>
      <c r="X12" s="43"/>
      <c r="Y12" s="43"/>
      <c r="Z12" s="43"/>
    </row>
    <row r="13">
      <c r="A13" s="45">
        <v>11.0</v>
      </c>
      <c r="B13" s="46" t="s">
        <v>113</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114</v>
      </c>
      <c r="B14" s="46" t="s">
        <v>115</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116</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117</v>
      </c>
      <c r="C16" s="98">
        <f t="shared" si="1"/>
        <v>39381</v>
      </c>
      <c r="D16" s="99">
        <v>23448.0</v>
      </c>
      <c r="E16" s="99">
        <v>13192.0</v>
      </c>
      <c r="F16" s="99">
        <v>2741.0</v>
      </c>
      <c r="G16" s="43"/>
      <c r="H16" s="43"/>
      <c r="I16" s="43"/>
      <c r="J16" s="43"/>
      <c r="K16" s="43"/>
      <c r="L16" s="43"/>
      <c r="M16" s="43"/>
      <c r="N16" s="43"/>
      <c r="O16" s="43"/>
      <c r="P16" s="43"/>
      <c r="Q16" s="43"/>
      <c r="R16" s="43"/>
      <c r="S16" s="43"/>
      <c r="T16" s="43"/>
      <c r="U16" s="43"/>
      <c r="V16" s="43"/>
      <c r="W16" s="43"/>
      <c r="X16" s="43"/>
      <c r="Y16" s="43"/>
      <c r="Z16" s="43"/>
    </row>
    <row r="17">
      <c r="A17" s="45" t="s">
        <v>52</v>
      </c>
      <c r="B17" s="46" t="s">
        <v>118</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119</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120</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121</v>
      </c>
      <c r="C20" s="98">
        <f t="shared" si="1"/>
        <v>532443</v>
      </c>
      <c r="D20" s="99">
        <v>511433.0</v>
      </c>
      <c r="E20" s="99">
        <v>4624.0</v>
      </c>
      <c r="F20" s="99">
        <v>16386.0</v>
      </c>
      <c r="G20" s="43"/>
      <c r="H20" s="43"/>
      <c r="I20" s="43"/>
      <c r="J20" s="43"/>
      <c r="K20" s="43"/>
      <c r="L20" s="43"/>
      <c r="M20" s="43"/>
      <c r="N20" s="43"/>
      <c r="O20" s="43"/>
      <c r="P20" s="43"/>
      <c r="Q20" s="43"/>
      <c r="R20" s="43"/>
      <c r="S20" s="43"/>
      <c r="T20" s="43"/>
      <c r="U20" s="43"/>
      <c r="V20" s="43"/>
      <c r="W20" s="43"/>
      <c r="X20" s="43"/>
      <c r="Y20" s="43"/>
      <c r="Z20" s="43"/>
    </row>
    <row r="21">
      <c r="A21" s="45">
        <v>12.0</v>
      </c>
      <c r="B21" s="46" t="s">
        <v>122</v>
      </c>
      <c r="C21" s="98">
        <f t="shared" si="1"/>
        <v>0</v>
      </c>
      <c r="D21" s="99">
        <v>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123</v>
      </c>
      <c r="C22" s="98">
        <f t="shared" si="1"/>
        <v>31473</v>
      </c>
      <c r="D22" s="99">
        <v>24594.0</v>
      </c>
      <c r="E22" s="99">
        <v>5417.0</v>
      </c>
      <c r="F22" s="99">
        <v>1462.0</v>
      </c>
      <c r="G22" s="43"/>
      <c r="H22" s="43"/>
      <c r="I22" s="43"/>
      <c r="J22" s="43"/>
      <c r="K22" s="43"/>
      <c r="L22" s="43"/>
      <c r="M22" s="43"/>
      <c r="N22" s="43"/>
      <c r="O22" s="43"/>
      <c r="P22" s="43"/>
      <c r="Q22" s="43"/>
      <c r="R22" s="43"/>
      <c r="S22" s="43"/>
      <c r="T22" s="43"/>
      <c r="U22" s="43"/>
      <c r="V22" s="43"/>
      <c r="W22" s="43"/>
      <c r="X22" s="43"/>
      <c r="Y22" s="43"/>
      <c r="Z22" s="43"/>
    </row>
    <row r="23">
      <c r="A23" s="45">
        <v>14.0</v>
      </c>
      <c r="B23" s="46" t="s">
        <v>124</v>
      </c>
      <c r="C23" s="98">
        <f t="shared" si="1"/>
        <v>39275</v>
      </c>
      <c r="D23" s="99">
        <v>22464.0</v>
      </c>
      <c r="E23" s="99">
        <v>16349.0</v>
      </c>
      <c r="F23" s="99">
        <v>462.0</v>
      </c>
      <c r="G23" s="43"/>
      <c r="H23" s="43"/>
      <c r="I23" s="43"/>
      <c r="J23" s="43"/>
      <c r="K23" s="43"/>
      <c r="L23" s="43"/>
      <c r="M23" s="43"/>
      <c r="N23" s="43"/>
      <c r="O23" s="43"/>
      <c r="P23" s="43"/>
      <c r="Q23" s="43"/>
      <c r="R23" s="43"/>
      <c r="S23" s="43"/>
      <c r="T23" s="43"/>
      <c r="U23" s="43"/>
      <c r="V23" s="43"/>
      <c r="W23" s="43"/>
      <c r="X23" s="43"/>
      <c r="Y23" s="43"/>
      <c r="Z23" s="43"/>
    </row>
    <row r="24">
      <c r="A24" s="45">
        <v>15.0</v>
      </c>
      <c r="B24" s="46" t="s">
        <v>69</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125</v>
      </c>
      <c r="C25" s="98">
        <f t="shared" si="1"/>
        <v>91786</v>
      </c>
      <c r="D25" s="99">
        <v>72860.0</v>
      </c>
      <c r="E25" s="99">
        <v>10640.0</v>
      </c>
      <c r="F25" s="99">
        <v>8286.0</v>
      </c>
      <c r="G25" s="43"/>
      <c r="H25" s="43"/>
      <c r="I25" s="43"/>
      <c r="J25" s="43"/>
      <c r="K25" s="43"/>
      <c r="L25" s="43"/>
      <c r="M25" s="43"/>
      <c r="N25" s="43"/>
      <c r="O25" s="43"/>
      <c r="P25" s="43"/>
      <c r="Q25" s="43"/>
      <c r="R25" s="43"/>
      <c r="S25" s="43"/>
      <c r="T25" s="43"/>
      <c r="U25" s="43"/>
      <c r="V25" s="43"/>
      <c r="W25" s="43"/>
      <c r="X25" s="43"/>
      <c r="Y25" s="43"/>
      <c r="Z25" s="43"/>
    </row>
    <row r="26">
      <c r="A26" s="45">
        <v>17.0</v>
      </c>
      <c r="B26" s="46" t="s">
        <v>126</v>
      </c>
      <c r="C26" s="98">
        <f t="shared" si="1"/>
        <v>0</v>
      </c>
      <c r="D26" s="99">
        <v>0.0</v>
      </c>
      <c r="E26" s="99">
        <v>0.0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127</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128</v>
      </c>
      <c r="C28" s="98">
        <f t="shared" si="1"/>
        <v>8615</v>
      </c>
      <c r="D28" s="99">
        <v>5474.0</v>
      </c>
      <c r="E28" s="99">
        <v>3141.0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129</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130</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131</v>
      </c>
      <c r="C31" s="98">
        <f t="shared" si="1"/>
        <v>28526</v>
      </c>
      <c r="D31" s="99">
        <v>0.0</v>
      </c>
      <c r="E31" s="99">
        <v>28526.0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132</v>
      </c>
      <c r="C32" s="98">
        <f t="shared" si="1"/>
        <v>7701</v>
      </c>
      <c r="D32" s="99">
        <v>5656.0</v>
      </c>
      <c r="E32" s="99">
        <v>1384.0</v>
      </c>
      <c r="F32" s="99">
        <v>661.0</v>
      </c>
      <c r="G32" s="43"/>
      <c r="H32" s="43"/>
      <c r="I32" s="43"/>
      <c r="J32" s="43"/>
      <c r="K32" s="43"/>
      <c r="L32" s="43"/>
      <c r="M32" s="43"/>
      <c r="N32" s="43"/>
      <c r="O32" s="43"/>
      <c r="P32" s="43"/>
      <c r="Q32" s="43"/>
      <c r="R32" s="43"/>
      <c r="S32" s="43"/>
      <c r="T32" s="43"/>
      <c r="U32" s="43"/>
      <c r="V32" s="43"/>
      <c r="W32" s="43"/>
      <c r="X32" s="43"/>
      <c r="Y32" s="43"/>
      <c r="Z32" s="43"/>
    </row>
    <row r="33">
      <c r="A33" s="45">
        <v>24.0</v>
      </c>
      <c r="B33" s="46" t="s">
        <v>133</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114</v>
      </c>
      <c r="B34" s="46" t="s">
        <v>236</v>
      </c>
      <c r="C34" s="98">
        <f t="shared" si="1"/>
        <v>24641</v>
      </c>
      <c r="D34" s="99">
        <v>18932.0</v>
      </c>
      <c r="E34" s="99">
        <v>3794.0</v>
      </c>
      <c r="F34" s="99">
        <v>1915.0</v>
      </c>
      <c r="G34" s="43"/>
      <c r="H34" s="43"/>
      <c r="I34" s="43"/>
      <c r="J34" s="43"/>
      <c r="K34" s="43"/>
      <c r="L34" s="43"/>
      <c r="M34" s="43"/>
      <c r="N34" s="43"/>
      <c r="O34" s="43"/>
      <c r="P34" s="43"/>
      <c r="Q34" s="43"/>
      <c r="R34" s="43"/>
      <c r="S34" s="43"/>
      <c r="T34" s="43"/>
      <c r="U34" s="43"/>
      <c r="V34" s="43"/>
      <c r="W34" s="43"/>
      <c r="X34" s="43"/>
      <c r="Y34" s="43"/>
      <c r="Z34" s="43"/>
    </row>
    <row r="35">
      <c r="A35" s="45" t="s">
        <v>48</v>
      </c>
      <c r="B35" s="102" t="s">
        <v>237</v>
      </c>
      <c r="C35" s="98">
        <f t="shared" si="1"/>
        <v>8899</v>
      </c>
      <c r="D35" s="99">
        <v>8242.0</v>
      </c>
      <c r="E35" s="99">
        <v>657.0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c r="C36" s="98">
        <f t="shared" si="1"/>
        <v>0</v>
      </c>
      <c r="D36" s="99">
        <v>0.0</v>
      </c>
      <c r="E36" s="99">
        <v>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c r="C37" s="98">
        <f t="shared" si="1"/>
        <v>0</v>
      </c>
      <c r="D37" s="99">
        <v>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135</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136</v>
      </c>
      <c r="C40" s="103">
        <f t="shared" ref="C40:F40" si="2">sum(C3:C39)</f>
        <v>2126927</v>
      </c>
      <c r="D40" s="103">
        <f t="shared" si="2"/>
        <v>1703189</v>
      </c>
      <c r="E40" s="103">
        <f t="shared" si="2"/>
        <v>332287</v>
      </c>
      <c r="F40" s="103">
        <f t="shared" si="2"/>
        <v>91451</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SCHOOL TALK</v>
      </c>
      <c r="B1" s="5"/>
      <c r="C1" s="2">
        <f>'Revenues 2021'!C1</f>
        <v>2021</v>
      </c>
      <c r="D1" s="107"/>
      <c r="E1" s="108"/>
      <c r="F1" s="43"/>
      <c r="G1" s="43"/>
      <c r="H1" s="43"/>
      <c r="I1" s="43"/>
      <c r="J1" s="43"/>
      <c r="K1" s="43"/>
      <c r="L1" s="43"/>
      <c r="M1" s="43"/>
      <c r="N1" s="43"/>
      <c r="O1" s="43"/>
      <c r="P1" s="43"/>
      <c r="Q1" s="43"/>
      <c r="R1" s="43"/>
      <c r="S1" s="43"/>
      <c r="T1" s="43"/>
      <c r="U1" s="43"/>
      <c r="V1" s="43"/>
      <c r="W1" s="43"/>
      <c r="X1" s="43"/>
      <c r="Y1" s="43"/>
      <c r="Z1" s="43"/>
    </row>
    <row r="2">
      <c r="A2" s="109" t="s">
        <v>137</v>
      </c>
      <c r="B2" s="45">
        <v>1.0</v>
      </c>
      <c r="C2" s="46" t="s">
        <v>138</v>
      </c>
      <c r="D2" s="110"/>
      <c r="E2" s="111">
        <v>452846.0</v>
      </c>
      <c r="F2" s="43"/>
      <c r="G2" s="43"/>
      <c r="H2" s="43"/>
      <c r="I2" s="43"/>
      <c r="J2" s="43"/>
      <c r="K2" s="43"/>
      <c r="L2" s="43"/>
      <c r="M2" s="43"/>
      <c r="N2" s="43"/>
      <c r="O2" s="43"/>
      <c r="P2" s="43"/>
      <c r="Q2" s="43"/>
      <c r="R2" s="43"/>
      <c r="S2" s="43"/>
      <c r="T2" s="43"/>
      <c r="U2" s="43"/>
      <c r="V2" s="43"/>
      <c r="W2" s="43"/>
      <c r="X2" s="43"/>
      <c r="Y2" s="43"/>
      <c r="Z2" s="43"/>
    </row>
    <row r="3">
      <c r="A3" s="49"/>
      <c r="B3" s="45">
        <v>2.0</v>
      </c>
      <c r="C3" s="46" t="s">
        <v>139</v>
      </c>
      <c r="D3" s="112"/>
      <c r="E3" s="111">
        <v>116800.0</v>
      </c>
      <c r="F3" s="43"/>
      <c r="G3" s="43"/>
      <c r="H3" s="43"/>
      <c r="I3" s="43"/>
      <c r="J3" s="43"/>
      <c r="K3" s="43"/>
      <c r="L3" s="43"/>
      <c r="M3" s="43"/>
      <c r="N3" s="43"/>
      <c r="O3" s="43"/>
      <c r="P3" s="43"/>
      <c r="Q3" s="43"/>
      <c r="R3" s="43"/>
      <c r="S3" s="43"/>
      <c r="T3" s="43"/>
      <c r="U3" s="43"/>
      <c r="V3" s="43"/>
      <c r="W3" s="43"/>
      <c r="X3" s="43"/>
      <c r="Y3" s="43"/>
      <c r="Z3" s="43"/>
    </row>
    <row r="4">
      <c r="A4" s="49"/>
      <c r="B4" s="45">
        <v>3.0</v>
      </c>
      <c r="C4" s="46" t="s">
        <v>140</v>
      </c>
      <c r="D4" s="110"/>
      <c r="E4" s="111">
        <v>0.0</v>
      </c>
      <c r="F4" s="43"/>
      <c r="G4" s="43"/>
      <c r="H4" s="43"/>
      <c r="I4" s="43"/>
      <c r="J4" s="43"/>
      <c r="K4" s="43"/>
      <c r="L4" s="43"/>
      <c r="M4" s="43"/>
      <c r="N4" s="43"/>
      <c r="O4" s="43"/>
      <c r="P4" s="43"/>
      <c r="Q4" s="43"/>
      <c r="R4" s="43"/>
      <c r="S4" s="43"/>
      <c r="T4" s="43"/>
      <c r="U4" s="43"/>
      <c r="V4" s="43"/>
      <c r="W4" s="43"/>
      <c r="X4" s="43"/>
      <c r="Y4" s="43"/>
      <c r="Z4" s="43"/>
    </row>
    <row r="5">
      <c r="A5" s="49"/>
      <c r="B5" s="45">
        <v>4.0</v>
      </c>
      <c r="C5" s="46" t="s">
        <v>141</v>
      </c>
      <c r="D5" s="112"/>
      <c r="E5" s="111">
        <v>412869.0</v>
      </c>
      <c r="F5" s="43"/>
      <c r="G5" s="43"/>
      <c r="H5" s="43"/>
      <c r="I5" s="43"/>
      <c r="J5" s="43"/>
      <c r="K5" s="43"/>
      <c r="L5" s="43"/>
      <c r="M5" s="43"/>
      <c r="N5" s="43"/>
      <c r="O5" s="43"/>
      <c r="P5" s="43"/>
      <c r="Q5" s="43"/>
      <c r="R5" s="43"/>
      <c r="S5" s="43"/>
      <c r="T5" s="43"/>
      <c r="U5" s="43"/>
      <c r="V5" s="43"/>
      <c r="W5" s="43"/>
      <c r="X5" s="43"/>
      <c r="Y5" s="43"/>
      <c r="Z5" s="43"/>
    </row>
    <row r="6">
      <c r="A6" s="49"/>
      <c r="B6" s="45">
        <v>5.0</v>
      </c>
      <c r="C6" s="51" t="s">
        <v>142</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143</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144</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145</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146</v>
      </c>
      <c r="D10" s="110"/>
      <c r="E10" s="111">
        <v>2473.0</v>
      </c>
      <c r="F10" s="43"/>
      <c r="G10" s="43"/>
      <c r="H10" s="43"/>
      <c r="I10" s="43"/>
      <c r="J10" s="43"/>
      <c r="K10" s="43"/>
      <c r="L10" s="43"/>
      <c r="M10" s="43"/>
      <c r="N10" s="43"/>
      <c r="O10" s="43"/>
      <c r="P10" s="43"/>
      <c r="Q10" s="43"/>
      <c r="R10" s="43"/>
      <c r="S10" s="43"/>
      <c r="T10" s="43"/>
      <c r="U10" s="43"/>
      <c r="V10" s="43"/>
      <c r="W10" s="43"/>
      <c r="X10" s="43"/>
      <c r="Y10" s="43"/>
      <c r="Z10" s="43"/>
    </row>
    <row r="11">
      <c r="A11" s="49"/>
      <c r="B11" s="45" t="s">
        <v>147</v>
      </c>
      <c r="C11" s="46" t="s">
        <v>148</v>
      </c>
      <c r="D11" s="111">
        <v>122305.0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149</v>
      </c>
      <c r="C12" s="46" t="s">
        <v>150</v>
      </c>
      <c r="D12" s="111">
        <v>66266.0</v>
      </c>
      <c r="E12" s="108">
        <f>D11-D12</f>
        <v>56039</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151</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152</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153</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154</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155</v>
      </c>
      <c r="D17" s="112"/>
      <c r="E17" s="111">
        <v>21150.0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156</v>
      </c>
      <c r="D18" s="113"/>
      <c r="E18" s="114">
        <f>sum(E2:E17)</f>
        <v>1062177</v>
      </c>
      <c r="F18" s="43"/>
      <c r="G18" s="43"/>
      <c r="H18" s="43"/>
      <c r="I18" s="43"/>
      <c r="J18" s="43"/>
      <c r="K18" s="43"/>
      <c r="L18" s="43"/>
      <c r="M18" s="43"/>
      <c r="N18" s="43"/>
      <c r="O18" s="43"/>
      <c r="P18" s="43"/>
      <c r="Q18" s="43"/>
      <c r="R18" s="43"/>
      <c r="S18" s="43"/>
      <c r="T18" s="43"/>
      <c r="U18" s="43"/>
      <c r="V18" s="43"/>
      <c r="W18" s="43"/>
      <c r="X18" s="43"/>
      <c r="Y18" s="43"/>
      <c r="Z18" s="43"/>
    </row>
    <row r="19">
      <c r="A19" s="44" t="s">
        <v>157</v>
      </c>
      <c r="B19" s="115">
        <v>17.0</v>
      </c>
      <c r="C19" s="116" t="s">
        <v>158</v>
      </c>
      <c r="D19" s="117"/>
      <c r="E19" s="111">
        <v>87628.0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159</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160</v>
      </c>
      <c r="D21" s="117"/>
      <c r="E21" s="111">
        <v>16805.0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161</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162</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163</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164</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165</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166</v>
      </c>
      <c r="D27" s="117"/>
      <c r="E27" s="118">
        <v>28999.0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167</v>
      </c>
      <c r="D28" s="125"/>
      <c r="E28" s="126">
        <f>sum(E19:E27)</f>
        <v>133432</v>
      </c>
      <c r="F28" s="43"/>
      <c r="G28" s="43"/>
      <c r="H28" s="43"/>
      <c r="I28" s="43"/>
      <c r="J28" s="43"/>
      <c r="K28" s="43"/>
      <c r="L28" s="43"/>
      <c r="M28" s="43"/>
      <c r="N28" s="43"/>
      <c r="O28" s="43"/>
      <c r="P28" s="43"/>
      <c r="Q28" s="43"/>
      <c r="R28" s="43"/>
      <c r="S28" s="43"/>
      <c r="T28" s="43"/>
      <c r="U28" s="43"/>
      <c r="V28" s="43"/>
      <c r="W28" s="43"/>
      <c r="X28" s="43"/>
      <c r="Y28" s="43"/>
      <c r="Z28" s="43"/>
    </row>
    <row r="29">
      <c r="A29" s="65" t="s">
        <v>168</v>
      </c>
      <c r="B29" s="127"/>
      <c r="C29" s="128" t="s">
        <v>169</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170</v>
      </c>
      <c r="D30" s="117"/>
      <c r="E30" s="111">
        <v>921940.0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171</v>
      </c>
      <c r="D31" s="117"/>
      <c r="E31" s="111">
        <v>6805.0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172</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173</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174</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175</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176</v>
      </c>
      <c r="D36" s="131"/>
      <c r="E36" s="126">
        <f>sum(E30:E35)</f>
        <v>928745</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177</v>
      </c>
      <c r="D37" s="135"/>
      <c r="E37" s="136">
        <f>E36+E28</f>
        <v>1062177</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38"/>
    <col customWidth="1" min="2" max="3" width="37.0"/>
    <col customWidth="1" min="5" max="5" width="22.5"/>
  </cols>
  <sheetData>
    <row r="1">
      <c r="A1" s="137" t="str">
        <f>'READ HERE FIRST'!A5</f>
        <v>SCHOOL TALK</v>
      </c>
      <c r="B1" s="2">
        <f>'Revenues 2021'!C1</f>
        <v>2021</v>
      </c>
      <c r="C1" s="138"/>
      <c r="D1" s="138"/>
      <c r="E1" s="139"/>
      <c r="F1" s="43"/>
      <c r="G1" s="43"/>
      <c r="H1" s="43"/>
      <c r="I1" s="43"/>
      <c r="J1" s="43"/>
      <c r="K1" s="43"/>
      <c r="L1" s="43"/>
      <c r="M1" s="43"/>
      <c r="N1" s="43"/>
      <c r="O1" s="43"/>
      <c r="P1" s="43"/>
      <c r="Q1" s="43"/>
      <c r="R1" s="43"/>
      <c r="S1" s="43"/>
      <c r="T1" s="43"/>
      <c r="U1" s="43"/>
      <c r="V1" s="43"/>
      <c r="W1" s="43"/>
      <c r="X1" s="43"/>
      <c r="Y1" s="43"/>
    </row>
    <row r="2">
      <c r="A2" s="140" t="s">
        <v>178</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179</v>
      </c>
      <c r="C3" s="144" t="s">
        <v>180</v>
      </c>
      <c r="D3" s="145">
        <f>'Expenses 2021'!C40</f>
        <v>2126927</v>
      </c>
      <c r="E3" s="146"/>
      <c r="F3" s="43"/>
      <c r="G3" s="43"/>
      <c r="H3" s="43"/>
      <c r="I3" s="43"/>
      <c r="J3" s="43"/>
      <c r="K3" s="43"/>
      <c r="L3" s="43"/>
      <c r="M3" s="43"/>
      <c r="N3" s="43"/>
      <c r="O3" s="43"/>
      <c r="P3" s="43"/>
      <c r="Q3" s="43"/>
      <c r="R3" s="43"/>
      <c r="S3" s="43"/>
      <c r="T3" s="43"/>
      <c r="U3" s="43"/>
      <c r="V3" s="43"/>
      <c r="W3" s="43"/>
      <c r="X3" s="43"/>
      <c r="Y3" s="43"/>
    </row>
    <row r="4">
      <c r="A4" s="138"/>
      <c r="B4" s="49"/>
      <c r="C4" s="144" t="s">
        <v>181</v>
      </c>
      <c r="D4" s="145">
        <f>'Expenses 2021'!C31</f>
        <v>28526</v>
      </c>
      <c r="E4" s="146"/>
      <c r="F4" s="43"/>
      <c r="G4" s="43"/>
      <c r="H4" s="43"/>
      <c r="I4" s="43"/>
      <c r="J4" s="43"/>
      <c r="K4" s="43"/>
      <c r="L4" s="43"/>
      <c r="M4" s="43"/>
      <c r="N4" s="43"/>
      <c r="O4" s="43"/>
      <c r="P4" s="43"/>
      <c r="Q4" s="43"/>
      <c r="R4" s="43"/>
      <c r="S4" s="43"/>
      <c r="T4" s="43"/>
      <c r="U4" s="43"/>
      <c r="V4" s="43"/>
      <c r="W4" s="43"/>
      <c r="X4" s="43"/>
      <c r="Y4" s="43"/>
    </row>
    <row r="5">
      <c r="A5" s="138"/>
      <c r="B5" s="49"/>
      <c r="C5" s="144" t="s">
        <v>182</v>
      </c>
      <c r="D5" s="145">
        <f>D3-D4</f>
        <v>2098401</v>
      </c>
      <c r="E5" s="146"/>
      <c r="F5" s="43"/>
      <c r="G5" s="43"/>
      <c r="H5" s="43"/>
      <c r="I5" s="43"/>
      <c r="J5" s="43"/>
      <c r="K5" s="43"/>
      <c r="L5" s="43"/>
      <c r="M5" s="43"/>
      <c r="N5" s="43"/>
      <c r="O5" s="43"/>
      <c r="P5" s="43"/>
      <c r="Q5" s="43"/>
      <c r="R5" s="43"/>
      <c r="S5" s="43"/>
      <c r="T5" s="43"/>
      <c r="U5" s="43"/>
      <c r="V5" s="43"/>
      <c r="W5" s="43"/>
      <c r="X5" s="43"/>
      <c r="Y5" s="43"/>
    </row>
    <row r="6">
      <c r="A6" s="138"/>
      <c r="B6" s="49"/>
      <c r="C6" s="144" t="s">
        <v>183</v>
      </c>
      <c r="D6" s="145">
        <f>D5/12</f>
        <v>174866.75</v>
      </c>
      <c r="E6" s="146"/>
      <c r="F6" s="43"/>
      <c r="G6" s="43"/>
      <c r="H6" s="43"/>
      <c r="I6" s="43"/>
      <c r="J6" s="43"/>
      <c r="K6" s="43"/>
      <c r="L6" s="43"/>
      <c r="M6" s="43"/>
      <c r="N6" s="43"/>
      <c r="O6" s="43"/>
      <c r="P6" s="43"/>
      <c r="Q6" s="43"/>
      <c r="R6" s="43"/>
      <c r="S6" s="43"/>
      <c r="T6" s="43"/>
      <c r="U6" s="43"/>
      <c r="V6" s="43"/>
      <c r="W6" s="43"/>
      <c r="X6" s="43"/>
      <c r="Y6" s="43"/>
    </row>
    <row r="7">
      <c r="A7" s="138"/>
      <c r="B7" s="49"/>
      <c r="C7" s="144" t="s">
        <v>184</v>
      </c>
      <c r="D7" s="75">
        <f>'Balance Sheet 2021'!E2+'Balance Sheet 2021'!E3</f>
        <v>569646</v>
      </c>
      <c r="E7" s="146"/>
      <c r="F7" s="43"/>
      <c r="G7" s="43"/>
      <c r="H7" s="43"/>
      <c r="I7" s="43"/>
      <c r="J7" s="43"/>
      <c r="K7" s="43"/>
      <c r="L7" s="43"/>
      <c r="M7" s="43"/>
      <c r="N7" s="43"/>
      <c r="O7" s="43"/>
      <c r="P7" s="43"/>
      <c r="Q7" s="43"/>
      <c r="R7" s="43"/>
      <c r="S7" s="43"/>
      <c r="T7" s="43"/>
      <c r="U7" s="43"/>
      <c r="V7" s="43"/>
      <c r="W7" s="43"/>
      <c r="X7" s="43"/>
      <c r="Y7" s="43"/>
    </row>
    <row r="8">
      <c r="A8" s="138"/>
      <c r="B8" s="49"/>
      <c r="C8" s="147" t="s">
        <v>178</v>
      </c>
      <c r="D8" s="148">
        <f>D7/D6</f>
        <v>3.25760043</v>
      </c>
      <c r="E8" s="149" t="s">
        <v>185</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186</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187</v>
      </c>
      <c r="C11" s="144" t="s">
        <v>188</v>
      </c>
      <c r="D11" s="75">
        <f>'Balance Sheet 2021'!E30</f>
        <v>921940</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189</v>
      </c>
      <c r="D12" s="75">
        <f>'Expenses 2021'!C40</f>
        <v>2126927</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190</v>
      </c>
      <c r="D13" s="145">
        <f>D12/12</f>
        <v>177243.9167</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186</v>
      </c>
      <c r="D14" s="148">
        <f>D11/D13</f>
        <v>5.20153254</v>
      </c>
      <c r="E14" s="149" t="s">
        <v>185</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191</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192</v>
      </c>
      <c r="C17" s="144" t="s">
        <v>193</v>
      </c>
      <c r="D17" s="75">
        <f>sum('Balance Sheet 2021'!E13:E15)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189</v>
      </c>
      <c r="D18" s="75">
        <f>'Expenses 2021'!C40</f>
        <v>2126927</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190</v>
      </c>
      <c r="D19" s="145">
        <f>D18/12</f>
        <v>177243.9167</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194</v>
      </c>
      <c r="D20" s="148">
        <f>D17/D19</f>
        <v>0</v>
      </c>
      <c r="E20" s="149" t="s">
        <v>185</v>
      </c>
      <c r="F20" s="43"/>
      <c r="G20" s="43"/>
      <c r="H20" s="43"/>
      <c r="I20" s="43"/>
      <c r="J20" s="43"/>
      <c r="K20" s="43"/>
      <c r="L20" s="43"/>
      <c r="M20" s="43"/>
      <c r="N20" s="43"/>
      <c r="O20" s="43"/>
      <c r="P20" s="43"/>
      <c r="Q20" s="43"/>
      <c r="R20" s="43"/>
      <c r="S20" s="43"/>
      <c r="T20" s="43"/>
      <c r="U20" s="43"/>
      <c r="V20" s="43"/>
      <c r="W20" s="43"/>
      <c r="X20" s="43"/>
      <c r="Y20" s="43"/>
    </row>
    <row r="21">
      <c r="A21" s="138"/>
      <c r="B21" s="49"/>
      <c r="C21" s="153" t="s">
        <v>195</v>
      </c>
      <c r="D21" s="154">
        <f>D20+D8</f>
        <v>3.25760043</v>
      </c>
      <c r="E21" s="155" t="s">
        <v>185</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196</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197</v>
      </c>
      <c r="C24" s="159"/>
      <c r="D24" s="160">
        <f>max('Revenues 2021'!E2:E7)</f>
        <v>227131</v>
      </c>
      <c r="E24" s="161" t="s">
        <v>198</v>
      </c>
      <c r="F24" s="43"/>
      <c r="G24" s="43"/>
      <c r="H24" s="43"/>
      <c r="I24" s="43"/>
      <c r="J24" s="43"/>
      <c r="K24" s="43"/>
      <c r="L24" s="43"/>
      <c r="M24" s="43"/>
      <c r="N24" s="43"/>
      <c r="O24" s="43"/>
      <c r="P24" s="43"/>
      <c r="Q24" s="43"/>
      <c r="R24" s="43"/>
      <c r="S24" s="43"/>
      <c r="T24" s="43"/>
      <c r="U24" s="43"/>
      <c r="V24" s="43"/>
      <c r="W24" s="43"/>
      <c r="X24" s="43"/>
      <c r="Y24" s="43"/>
    </row>
    <row r="25">
      <c r="A25" s="138"/>
      <c r="B25" s="49"/>
      <c r="C25" s="144" t="s">
        <v>199</v>
      </c>
      <c r="D25" s="145">
        <f>'Revenues 2021'!F44</f>
        <v>2527379</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196</v>
      </c>
      <c r="D26" s="162">
        <f>D24/D25</f>
        <v>0.08986819943</v>
      </c>
      <c r="E26" s="149" t="s">
        <v>200</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201</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202</v>
      </c>
      <c r="C29" s="144" t="s">
        <v>203</v>
      </c>
      <c r="D29" s="75">
        <f>SUM('Expenses 2021'!C7:C9)</f>
        <v>1080963</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204</v>
      </c>
      <c r="D30" s="75">
        <f>SUM('Expenses 2021'!C10:C12)</f>
        <v>189701</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205</v>
      </c>
      <c r="D31" s="75">
        <f>sum(D29:D30)</f>
        <v>1270664</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180</v>
      </c>
      <c r="D32" s="75">
        <f>'Expenses 2021'!C40</f>
        <v>2126927</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206</v>
      </c>
      <c r="D33" s="162">
        <f>D31/D32</f>
        <v>0.5974177769</v>
      </c>
      <c r="E33" s="149" t="s">
        <v>207</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208</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209</v>
      </c>
      <c r="C36" s="144" t="s">
        <v>210</v>
      </c>
      <c r="D36" s="75">
        <f>SUM('Expenses 2021'!C10:C11)</f>
        <v>91832</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203</v>
      </c>
      <c r="D37" s="75">
        <f>SUM('Expenses 2021'!C7:C9)</f>
        <v>1080963</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208</v>
      </c>
      <c r="D38" s="162">
        <f>D36/D37</f>
        <v>0.08495387909</v>
      </c>
      <c r="E38" s="149" t="s">
        <v>211</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212</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213</v>
      </c>
      <c r="C41" s="147" t="s">
        <v>238</v>
      </c>
      <c r="D41" s="75">
        <f>'Expenses 2021'!D40</f>
        <v>1703189</v>
      </c>
      <c r="E41" s="164">
        <f t="shared" ref="E41:E44" si="1">D41/$D$44</f>
        <v>0.8007745447</v>
      </c>
      <c r="F41" s="43"/>
      <c r="G41" s="43"/>
      <c r="H41" s="43"/>
      <c r="I41" s="43"/>
      <c r="J41" s="43"/>
      <c r="K41" s="43"/>
      <c r="L41" s="43"/>
      <c r="M41" s="43"/>
      <c r="N41" s="43"/>
      <c r="O41" s="43"/>
      <c r="P41" s="43"/>
      <c r="Q41" s="43"/>
      <c r="R41" s="43"/>
      <c r="S41" s="43"/>
      <c r="T41" s="43"/>
      <c r="U41" s="43"/>
      <c r="V41" s="43"/>
      <c r="W41" s="43"/>
      <c r="X41" s="43"/>
      <c r="Y41" s="43"/>
    </row>
    <row r="42">
      <c r="A42" s="138"/>
      <c r="B42" s="49"/>
      <c r="C42" s="147" t="s">
        <v>215</v>
      </c>
      <c r="D42" s="145">
        <f>'Expenses 2021'!E40</f>
        <v>332287</v>
      </c>
      <c r="E42" s="164">
        <f t="shared" si="1"/>
        <v>0.1562286811</v>
      </c>
      <c r="F42" s="43"/>
      <c r="G42" s="43"/>
      <c r="H42" s="43"/>
      <c r="I42" s="43"/>
      <c r="J42" s="43"/>
      <c r="K42" s="43"/>
      <c r="L42" s="43"/>
      <c r="M42" s="43"/>
      <c r="N42" s="43"/>
      <c r="O42" s="43"/>
      <c r="P42" s="43"/>
      <c r="Q42" s="43"/>
      <c r="R42" s="43"/>
      <c r="S42" s="43"/>
      <c r="T42" s="43"/>
      <c r="U42" s="43"/>
      <c r="V42" s="43"/>
      <c r="W42" s="43"/>
      <c r="X42" s="43"/>
      <c r="Y42" s="43"/>
    </row>
    <row r="43">
      <c r="A43" s="138"/>
      <c r="B43" s="49"/>
      <c r="C43" s="147" t="s">
        <v>216</v>
      </c>
      <c r="D43" s="145">
        <f>'Expenses 2021'!F40</f>
        <v>91451</v>
      </c>
      <c r="E43" s="164">
        <f t="shared" si="1"/>
        <v>0.04299677422</v>
      </c>
      <c r="F43" s="43"/>
      <c r="G43" s="43"/>
      <c r="H43" s="43"/>
      <c r="I43" s="43"/>
      <c r="J43" s="43"/>
      <c r="K43" s="43"/>
      <c r="L43" s="43"/>
      <c r="M43" s="43"/>
      <c r="N43" s="43"/>
      <c r="O43" s="43"/>
      <c r="P43" s="43"/>
      <c r="Q43" s="43"/>
      <c r="R43" s="43"/>
      <c r="S43" s="43"/>
      <c r="T43" s="43"/>
      <c r="U43" s="43"/>
      <c r="V43" s="43"/>
      <c r="W43" s="43"/>
      <c r="X43" s="43"/>
      <c r="Y43" s="43"/>
    </row>
    <row r="44">
      <c r="A44" s="138"/>
      <c r="B44" s="49"/>
      <c r="C44" s="144" t="s">
        <v>180</v>
      </c>
      <c r="D44" s="145">
        <f>sum(D41:D43)</f>
        <v>2126927</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217</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218</v>
      </c>
      <c r="C47" s="144" t="s">
        <v>219</v>
      </c>
      <c r="D47" s="145">
        <f>'Revenues 2021'!F9</f>
        <v>411231</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220</v>
      </c>
      <c r="D48" s="145">
        <f>'Expenses 2021'!F40</f>
        <v>91451</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221</v>
      </c>
      <c r="D49" s="165">
        <f>D47/D48</f>
        <v>4.496735957</v>
      </c>
      <c r="E49" s="149" t="s">
        <v>222</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223</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224</v>
      </c>
      <c r="C52" s="144" t="s">
        <v>225</v>
      </c>
      <c r="D52" s="145">
        <f>sum('Balance Sheet 2021'!E2:E10)</f>
        <v>984988</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226</v>
      </c>
      <c r="D53" s="145">
        <f>sum('Balance Sheet 2021'!E19:E22)</f>
        <v>104433</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227</v>
      </c>
      <c r="D54" s="167">
        <f>D52/D53</f>
        <v>9.431769651</v>
      </c>
      <c r="E54" s="149" t="s">
        <v>228</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229</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230</v>
      </c>
      <c r="C57" s="144" t="s">
        <v>231</v>
      </c>
      <c r="D57" s="145">
        <f>sum('Balance Sheet 2021'!E25:E26)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232</v>
      </c>
      <c r="D58" s="145">
        <f>'Balance Sheet 2021'!E18</f>
        <v>1062177</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233</v>
      </c>
      <c r="D59" s="168">
        <f>D57/D58</f>
        <v>0</v>
      </c>
      <c r="E59" s="149" t="s">
        <v>234</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8" t="str">
        <f>'READ HERE FIRST'!A5</f>
        <v>SCHOOL TALK</v>
      </c>
      <c r="B1" s="5"/>
      <c r="C1" s="2">
        <v>2022.0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227724.0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227724</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2372862.0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65</v>
      </c>
      <c r="D16" s="57"/>
      <c r="E16" s="57"/>
      <c r="F16" s="57">
        <f>sum(F10:F15)</f>
        <v>2372862</v>
      </c>
      <c r="G16" s="58"/>
      <c r="H16" s="58"/>
      <c r="I16" s="58"/>
      <c r="J16" s="58"/>
      <c r="K16" s="58"/>
      <c r="L16" s="58"/>
      <c r="M16" s="58"/>
      <c r="N16" s="58"/>
      <c r="O16" s="58"/>
      <c r="P16" s="58"/>
      <c r="Q16" s="58"/>
      <c r="R16" s="58"/>
      <c r="S16" s="58"/>
      <c r="T16" s="58"/>
      <c r="U16" s="58"/>
      <c r="V16" s="58"/>
      <c r="W16" s="58"/>
      <c r="X16" s="58"/>
      <c r="Y16" s="58"/>
      <c r="Z16" s="58"/>
    </row>
    <row r="17">
      <c r="A17" s="65" t="s">
        <v>66</v>
      </c>
      <c r="B17" s="66">
        <v>3.0</v>
      </c>
      <c r="C17" s="67" t="s">
        <v>67</v>
      </c>
      <c r="D17" s="61"/>
      <c r="E17" s="61"/>
      <c r="F17" s="62">
        <v>12.0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68</v>
      </c>
      <c r="D18" s="69"/>
      <c r="E18" s="69"/>
      <c r="F18" s="175">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69</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70</v>
      </c>
      <c r="E20" s="73" t="s">
        <v>71</v>
      </c>
      <c r="F20" s="74"/>
      <c r="G20" s="43"/>
      <c r="H20" s="43"/>
      <c r="I20" s="43"/>
      <c r="J20" s="43"/>
      <c r="K20" s="43"/>
      <c r="L20" s="43"/>
      <c r="M20" s="43"/>
      <c r="N20" s="43"/>
      <c r="O20" s="43"/>
      <c r="P20" s="43"/>
      <c r="Q20" s="43"/>
      <c r="R20" s="43"/>
      <c r="S20" s="43"/>
      <c r="T20" s="43"/>
      <c r="U20" s="43"/>
      <c r="V20" s="43"/>
      <c r="W20" s="43"/>
      <c r="X20" s="43"/>
      <c r="Y20" s="43"/>
      <c r="Z20" s="43"/>
    </row>
    <row r="21">
      <c r="A21" s="49"/>
      <c r="B21" s="59" t="s">
        <v>72</v>
      </c>
      <c r="C21" s="46" t="s">
        <v>73</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74</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75</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76</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77</v>
      </c>
      <c r="E25" s="73" t="s">
        <v>78</v>
      </c>
      <c r="F25" s="74"/>
      <c r="G25" s="76"/>
      <c r="H25" s="43"/>
      <c r="I25" s="43"/>
      <c r="J25" s="43"/>
      <c r="K25" s="43"/>
      <c r="L25" s="43"/>
      <c r="M25" s="43"/>
      <c r="N25" s="43"/>
      <c r="O25" s="43"/>
      <c r="P25" s="43"/>
      <c r="Q25" s="43"/>
      <c r="R25" s="43"/>
      <c r="S25" s="43"/>
      <c r="T25" s="43"/>
      <c r="U25" s="43"/>
      <c r="V25" s="43"/>
      <c r="W25" s="43"/>
      <c r="X25" s="43"/>
      <c r="Y25" s="43"/>
      <c r="Z25" s="43"/>
    </row>
    <row r="26">
      <c r="A26" s="49"/>
      <c r="B26" s="45" t="s">
        <v>79</v>
      </c>
      <c r="C26" s="77" t="s">
        <v>239</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81</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82</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83</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84</v>
      </c>
      <c r="C30" s="51" t="s">
        <v>85</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86</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87</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88</v>
      </c>
      <c r="C33" s="51" t="s">
        <v>89</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90</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91</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92</v>
      </c>
      <c r="C36" s="51" t="s">
        <v>93</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94</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95</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96</v>
      </c>
      <c r="C39" s="83" t="s">
        <v>240</v>
      </c>
      <c r="D39" s="74"/>
      <c r="E39" s="48">
        <v>50.0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65</v>
      </c>
      <c r="D43" s="79"/>
      <c r="E43" s="79"/>
      <c r="F43" s="57">
        <f>sum(E39:E42)</f>
        <v>50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98</v>
      </c>
      <c r="D44" s="88"/>
      <c r="E44" s="88"/>
      <c r="F44" s="89">
        <f>sum(F16:F43)+F9</f>
        <v>2600648</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13"/>
    <col customWidth="1" min="2" max="2" width="37.0"/>
  </cols>
  <sheetData>
    <row r="1">
      <c r="A1" s="94" t="str">
        <f>'READ HERE FIRST'!A5</f>
        <v>SCHOOL TALK</v>
      </c>
      <c r="B1" s="2">
        <f>'Revenues 2022'!C1</f>
        <v>2022</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99</v>
      </c>
      <c r="D2" s="42" t="s">
        <v>100</v>
      </c>
      <c r="E2" s="42" t="s">
        <v>101</v>
      </c>
      <c r="F2" s="42" t="s">
        <v>102</v>
      </c>
      <c r="G2" s="43"/>
      <c r="H2" s="43"/>
      <c r="I2" s="43"/>
      <c r="J2" s="43"/>
      <c r="K2" s="43"/>
      <c r="L2" s="43"/>
      <c r="M2" s="43"/>
      <c r="N2" s="43"/>
      <c r="O2" s="43"/>
      <c r="P2" s="43"/>
      <c r="Q2" s="43"/>
      <c r="R2" s="43"/>
      <c r="S2" s="43"/>
      <c r="T2" s="43"/>
      <c r="U2" s="43"/>
      <c r="V2" s="43"/>
      <c r="W2" s="43"/>
      <c r="X2" s="43"/>
      <c r="Y2" s="43"/>
      <c r="Z2" s="43"/>
    </row>
    <row r="3">
      <c r="A3" s="80">
        <v>1.0</v>
      </c>
      <c r="B3" s="96" t="s">
        <v>103</v>
      </c>
      <c r="C3" s="98">
        <f t="shared" ref="C3:C39" si="1">sum(D3:F3)</f>
        <v>22500</v>
      </c>
      <c r="D3" s="99">
        <v>22500.0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104</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105</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106</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107</v>
      </c>
      <c r="C7" s="98">
        <f t="shared" si="1"/>
        <v>134400</v>
      </c>
      <c r="D7" s="99">
        <v>97171.0</v>
      </c>
      <c r="E7" s="99">
        <v>28224.0</v>
      </c>
      <c r="F7" s="99">
        <v>9005.0</v>
      </c>
      <c r="G7" s="43"/>
      <c r="H7" s="43"/>
      <c r="I7" s="43"/>
      <c r="J7" s="43"/>
      <c r="K7" s="43"/>
      <c r="L7" s="43"/>
      <c r="M7" s="43"/>
      <c r="N7" s="43"/>
      <c r="O7" s="43"/>
      <c r="P7" s="43"/>
      <c r="Q7" s="43"/>
      <c r="R7" s="43"/>
      <c r="S7" s="43"/>
      <c r="T7" s="43"/>
      <c r="U7" s="43"/>
      <c r="V7" s="43"/>
      <c r="W7" s="43"/>
      <c r="X7" s="43"/>
      <c r="Y7" s="43"/>
      <c r="Z7" s="43"/>
    </row>
    <row r="8">
      <c r="A8" s="80">
        <v>6.0</v>
      </c>
      <c r="B8" s="96" t="s">
        <v>108</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109</v>
      </c>
      <c r="C9" s="98">
        <f t="shared" si="1"/>
        <v>1132401</v>
      </c>
      <c r="D9" s="99">
        <v>819529.0</v>
      </c>
      <c r="E9" s="99">
        <v>238054.0</v>
      </c>
      <c r="F9" s="99">
        <v>74818.0</v>
      </c>
      <c r="G9" s="43"/>
      <c r="H9" s="43"/>
      <c r="I9" s="43"/>
      <c r="J9" s="43"/>
      <c r="K9" s="43"/>
      <c r="L9" s="43"/>
      <c r="M9" s="43"/>
      <c r="N9" s="43"/>
      <c r="O9" s="43"/>
      <c r="P9" s="43"/>
      <c r="Q9" s="43"/>
      <c r="R9" s="43"/>
      <c r="S9" s="43"/>
      <c r="T9" s="43"/>
      <c r="U9" s="43"/>
      <c r="V9" s="43"/>
      <c r="W9" s="43"/>
      <c r="X9" s="43"/>
      <c r="Y9" s="43"/>
      <c r="Z9" s="43"/>
    </row>
    <row r="10">
      <c r="A10" s="80">
        <v>8.0</v>
      </c>
      <c r="B10" s="96" t="s">
        <v>110</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111</v>
      </c>
      <c r="C11" s="98">
        <f t="shared" si="1"/>
        <v>112572</v>
      </c>
      <c r="D11" s="99">
        <v>81390.0</v>
      </c>
      <c r="E11" s="99">
        <v>23640.0</v>
      </c>
      <c r="F11" s="99">
        <v>7542.0</v>
      </c>
      <c r="G11" s="43"/>
      <c r="H11" s="43"/>
      <c r="I11" s="43"/>
      <c r="J11" s="43"/>
      <c r="K11" s="43"/>
      <c r="L11" s="43"/>
      <c r="M11" s="43"/>
      <c r="N11" s="43"/>
      <c r="O11" s="43"/>
      <c r="P11" s="43"/>
      <c r="Q11" s="43"/>
      <c r="R11" s="43"/>
      <c r="S11" s="43"/>
      <c r="T11" s="43"/>
      <c r="U11" s="43"/>
      <c r="V11" s="43"/>
      <c r="W11" s="43"/>
      <c r="X11" s="43"/>
      <c r="Y11" s="43"/>
      <c r="Z11" s="43"/>
    </row>
    <row r="12">
      <c r="A12" s="45">
        <v>10.0</v>
      </c>
      <c r="B12" s="46" t="s">
        <v>112</v>
      </c>
      <c r="C12" s="98">
        <f t="shared" si="1"/>
        <v>110336</v>
      </c>
      <c r="D12" s="99">
        <v>79773.0</v>
      </c>
      <c r="E12" s="99">
        <v>23171.0</v>
      </c>
      <c r="F12" s="99">
        <v>7392.0</v>
      </c>
      <c r="G12" s="43"/>
      <c r="H12" s="43"/>
      <c r="I12" s="43"/>
      <c r="J12" s="43"/>
      <c r="K12" s="43"/>
      <c r="L12" s="43"/>
      <c r="M12" s="43"/>
      <c r="N12" s="43"/>
      <c r="O12" s="43"/>
      <c r="P12" s="43"/>
      <c r="Q12" s="43"/>
      <c r="R12" s="43"/>
      <c r="S12" s="43"/>
      <c r="T12" s="43"/>
      <c r="U12" s="43"/>
      <c r="V12" s="43"/>
      <c r="W12" s="43"/>
      <c r="X12" s="43"/>
      <c r="Y12" s="43"/>
      <c r="Z12" s="43"/>
    </row>
    <row r="13">
      <c r="A13" s="45">
        <v>11.0</v>
      </c>
      <c r="B13" s="46" t="s">
        <v>113</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114</v>
      </c>
      <c r="B14" s="46" t="s">
        <v>115</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116</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117</v>
      </c>
      <c r="C16" s="98">
        <f t="shared" si="1"/>
        <v>44807</v>
      </c>
      <c r="D16" s="99">
        <v>0.0</v>
      </c>
      <c r="E16" s="99">
        <v>44807.0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118</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119</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120</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121</v>
      </c>
      <c r="C20" s="98">
        <f t="shared" si="1"/>
        <v>575675</v>
      </c>
      <c r="D20" s="99">
        <v>550184.0</v>
      </c>
      <c r="E20" s="99">
        <v>17205.0</v>
      </c>
      <c r="F20" s="99">
        <v>8286.0</v>
      </c>
      <c r="G20" s="43"/>
      <c r="H20" s="43"/>
      <c r="I20" s="43"/>
      <c r="J20" s="43"/>
      <c r="K20" s="43"/>
      <c r="L20" s="43"/>
      <c r="M20" s="43"/>
      <c r="N20" s="43"/>
      <c r="O20" s="43"/>
      <c r="P20" s="43"/>
      <c r="Q20" s="43"/>
      <c r="R20" s="43"/>
      <c r="S20" s="43"/>
      <c r="T20" s="43"/>
      <c r="U20" s="43"/>
      <c r="V20" s="43"/>
      <c r="W20" s="43"/>
      <c r="X20" s="43"/>
      <c r="Y20" s="43"/>
      <c r="Z20" s="43"/>
    </row>
    <row r="21">
      <c r="A21" s="45">
        <v>12.0</v>
      </c>
      <c r="B21" s="46" t="s">
        <v>122</v>
      </c>
      <c r="C21" s="98">
        <f t="shared" si="1"/>
        <v>0</v>
      </c>
      <c r="D21" s="99">
        <v>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123</v>
      </c>
      <c r="C22" s="98">
        <f t="shared" si="1"/>
        <v>45097</v>
      </c>
      <c r="D22" s="99">
        <v>29516.0</v>
      </c>
      <c r="E22" s="99">
        <v>13009.0</v>
      </c>
      <c r="F22" s="99">
        <v>2572.0</v>
      </c>
      <c r="G22" s="43"/>
      <c r="H22" s="43"/>
      <c r="I22" s="43"/>
      <c r="J22" s="43"/>
      <c r="K22" s="43"/>
      <c r="L22" s="43"/>
      <c r="M22" s="43"/>
      <c r="N22" s="43"/>
      <c r="O22" s="43"/>
      <c r="P22" s="43"/>
      <c r="Q22" s="43"/>
      <c r="R22" s="43"/>
      <c r="S22" s="43"/>
      <c r="T22" s="43"/>
      <c r="U22" s="43"/>
      <c r="V22" s="43"/>
      <c r="W22" s="43"/>
      <c r="X22" s="43"/>
      <c r="Y22" s="43"/>
      <c r="Z22" s="43"/>
    </row>
    <row r="23">
      <c r="A23" s="45">
        <v>14.0</v>
      </c>
      <c r="B23" s="46" t="s">
        <v>124</v>
      </c>
      <c r="C23" s="98">
        <f t="shared" si="1"/>
        <v>38636</v>
      </c>
      <c r="D23" s="99">
        <v>28004.0</v>
      </c>
      <c r="E23" s="99">
        <v>8067.0</v>
      </c>
      <c r="F23" s="99">
        <v>2565.0</v>
      </c>
      <c r="G23" s="43"/>
      <c r="H23" s="43"/>
      <c r="I23" s="43"/>
      <c r="J23" s="43"/>
      <c r="K23" s="43"/>
      <c r="L23" s="43"/>
      <c r="M23" s="43"/>
      <c r="N23" s="43"/>
      <c r="O23" s="43"/>
      <c r="P23" s="43"/>
      <c r="Q23" s="43"/>
      <c r="R23" s="43"/>
      <c r="S23" s="43"/>
      <c r="T23" s="43"/>
      <c r="U23" s="43"/>
      <c r="V23" s="43"/>
      <c r="W23" s="43"/>
      <c r="X23" s="43"/>
      <c r="Y23" s="43"/>
      <c r="Z23" s="43"/>
    </row>
    <row r="24">
      <c r="A24" s="45">
        <v>15.0</v>
      </c>
      <c r="B24" s="46" t="s">
        <v>69</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125</v>
      </c>
      <c r="C25" s="98">
        <f t="shared" si="1"/>
        <v>77310</v>
      </c>
      <c r="D25" s="99">
        <v>55149.0</v>
      </c>
      <c r="E25" s="99">
        <v>17110.0</v>
      </c>
      <c r="F25" s="99">
        <v>5051.0</v>
      </c>
      <c r="G25" s="43"/>
      <c r="H25" s="43"/>
      <c r="I25" s="43"/>
      <c r="J25" s="43"/>
      <c r="K25" s="43"/>
      <c r="L25" s="43"/>
      <c r="M25" s="43"/>
      <c r="N25" s="43"/>
      <c r="O25" s="43"/>
      <c r="P25" s="43"/>
      <c r="Q25" s="43"/>
      <c r="R25" s="43"/>
      <c r="S25" s="43"/>
      <c r="T25" s="43"/>
      <c r="U25" s="43"/>
      <c r="V25" s="43"/>
      <c r="W25" s="43"/>
      <c r="X25" s="43"/>
      <c r="Y25" s="43"/>
      <c r="Z25" s="43"/>
    </row>
    <row r="26">
      <c r="A26" s="45">
        <v>17.0</v>
      </c>
      <c r="B26" s="46" t="s">
        <v>126</v>
      </c>
      <c r="C26" s="98">
        <f t="shared" si="1"/>
        <v>0</v>
      </c>
      <c r="D26" s="99">
        <v>0.0</v>
      </c>
      <c r="E26" s="99">
        <v>0.0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127</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128</v>
      </c>
      <c r="C28" s="98">
        <f t="shared" si="1"/>
        <v>31451</v>
      </c>
      <c r="D28" s="99">
        <v>26918.0</v>
      </c>
      <c r="E28" s="99">
        <v>4533.0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129</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130</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131</v>
      </c>
      <c r="C31" s="98">
        <f t="shared" si="1"/>
        <v>39109</v>
      </c>
      <c r="D31" s="99">
        <v>0.0</v>
      </c>
      <c r="E31" s="99">
        <v>39109.0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132</v>
      </c>
      <c r="C32" s="98">
        <f t="shared" si="1"/>
        <v>0</v>
      </c>
      <c r="D32" s="99">
        <v>0.0</v>
      </c>
      <c r="E32" s="99">
        <v>0.0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133</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114</v>
      </c>
      <c r="B34" s="46" t="s">
        <v>241</v>
      </c>
      <c r="C34" s="98">
        <f t="shared" si="1"/>
        <v>50057</v>
      </c>
      <c r="D34" s="99">
        <v>49557.0</v>
      </c>
      <c r="E34" s="99">
        <v>500.0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133</v>
      </c>
      <c r="C35" s="98">
        <f t="shared" si="1"/>
        <v>29846</v>
      </c>
      <c r="D35" s="99">
        <v>15337.0</v>
      </c>
      <c r="E35" s="99">
        <v>10609.0</v>
      </c>
      <c r="F35" s="99">
        <v>3900.0</v>
      </c>
      <c r="G35" s="43"/>
      <c r="H35" s="43"/>
      <c r="I35" s="43"/>
      <c r="J35" s="43"/>
      <c r="K35" s="43"/>
      <c r="L35" s="43"/>
      <c r="M35" s="43"/>
      <c r="N35" s="43"/>
      <c r="O35" s="43"/>
      <c r="P35" s="43"/>
      <c r="Q35" s="43"/>
      <c r="R35" s="43"/>
      <c r="S35" s="43"/>
      <c r="T35" s="43"/>
      <c r="U35" s="43"/>
      <c r="V35" s="43"/>
      <c r="W35" s="43"/>
      <c r="X35" s="43"/>
      <c r="Y35" s="43"/>
      <c r="Z35" s="43"/>
    </row>
    <row r="36">
      <c r="A36" s="45" t="s">
        <v>50</v>
      </c>
      <c r="B36" s="102"/>
      <c r="C36" s="98">
        <f t="shared" si="1"/>
        <v>0</v>
      </c>
      <c r="D36" s="99">
        <v>0.0</v>
      </c>
      <c r="E36" s="99">
        <v>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c r="C37" s="98">
        <f t="shared" si="1"/>
        <v>0</v>
      </c>
      <c r="D37" s="99">
        <v>0.0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135</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136</v>
      </c>
      <c r="C40" s="103">
        <f t="shared" ref="C40:F40" si="2">sum(C3:C39)</f>
        <v>2444197</v>
      </c>
      <c r="D40" s="103">
        <f t="shared" si="2"/>
        <v>1855028</v>
      </c>
      <c r="E40" s="103">
        <f t="shared" si="2"/>
        <v>468038</v>
      </c>
      <c r="F40" s="103">
        <f t="shared" si="2"/>
        <v>121131</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SCHOOL TALK</v>
      </c>
      <c r="B1" s="5"/>
      <c r="C1" s="2">
        <f>'Revenues 2022'!C1</f>
        <v>2022</v>
      </c>
      <c r="D1" s="107"/>
      <c r="E1" s="108"/>
      <c r="F1" s="43"/>
      <c r="G1" s="43"/>
      <c r="H1" s="43"/>
      <c r="I1" s="43"/>
      <c r="J1" s="43"/>
      <c r="K1" s="43"/>
      <c r="L1" s="43"/>
      <c r="M1" s="43"/>
      <c r="N1" s="43"/>
      <c r="O1" s="43"/>
      <c r="P1" s="43"/>
      <c r="Q1" s="43"/>
      <c r="R1" s="43"/>
      <c r="S1" s="43"/>
      <c r="T1" s="43"/>
      <c r="U1" s="43"/>
      <c r="V1" s="43"/>
      <c r="W1" s="43"/>
      <c r="X1" s="43"/>
      <c r="Y1" s="43"/>
      <c r="Z1" s="43"/>
    </row>
    <row r="2">
      <c r="A2" s="109" t="s">
        <v>137</v>
      </c>
      <c r="B2" s="45">
        <v>1.0</v>
      </c>
      <c r="C2" s="46" t="s">
        <v>138</v>
      </c>
      <c r="D2" s="110"/>
      <c r="E2" s="111">
        <v>716966.0</v>
      </c>
      <c r="F2" s="43"/>
      <c r="G2" s="43"/>
      <c r="H2" s="43"/>
      <c r="I2" s="43"/>
      <c r="J2" s="43"/>
      <c r="K2" s="43"/>
      <c r="L2" s="43"/>
      <c r="M2" s="43"/>
      <c r="N2" s="43"/>
      <c r="O2" s="43"/>
      <c r="P2" s="43"/>
      <c r="Q2" s="43"/>
      <c r="R2" s="43"/>
      <c r="S2" s="43"/>
      <c r="T2" s="43"/>
      <c r="U2" s="43"/>
      <c r="V2" s="43"/>
      <c r="W2" s="43"/>
      <c r="X2" s="43"/>
      <c r="Y2" s="43"/>
      <c r="Z2" s="43"/>
    </row>
    <row r="3">
      <c r="A3" s="49"/>
      <c r="B3" s="45">
        <v>2.0</v>
      </c>
      <c r="C3" s="46" t="s">
        <v>139</v>
      </c>
      <c r="D3" s="112"/>
      <c r="E3" s="111">
        <v>116812.0</v>
      </c>
      <c r="F3" s="43"/>
      <c r="G3" s="43"/>
      <c r="H3" s="43"/>
      <c r="I3" s="43"/>
      <c r="J3" s="43"/>
      <c r="K3" s="43"/>
      <c r="L3" s="43"/>
      <c r="M3" s="43"/>
      <c r="N3" s="43"/>
      <c r="O3" s="43"/>
      <c r="P3" s="43"/>
      <c r="Q3" s="43"/>
      <c r="R3" s="43"/>
      <c r="S3" s="43"/>
      <c r="T3" s="43"/>
      <c r="U3" s="43"/>
      <c r="V3" s="43"/>
      <c r="W3" s="43"/>
      <c r="X3" s="43"/>
      <c r="Y3" s="43"/>
      <c r="Z3" s="43"/>
    </row>
    <row r="4">
      <c r="A4" s="49"/>
      <c r="B4" s="45">
        <v>3.0</v>
      </c>
      <c r="C4" s="46" t="s">
        <v>140</v>
      </c>
      <c r="D4" s="110"/>
      <c r="E4" s="111">
        <v>0.0</v>
      </c>
      <c r="F4" s="43"/>
      <c r="G4" s="43"/>
      <c r="H4" s="43"/>
      <c r="I4" s="43"/>
      <c r="J4" s="43"/>
      <c r="K4" s="43"/>
      <c r="L4" s="43"/>
      <c r="M4" s="43"/>
      <c r="N4" s="43"/>
      <c r="O4" s="43"/>
      <c r="P4" s="43"/>
      <c r="Q4" s="43"/>
      <c r="R4" s="43"/>
      <c r="S4" s="43"/>
      <c r="T4" s="43"/>
      <c r="U4" s="43"/>
      <c r="V4" s="43"/>
      <c r="W4" s="43"/>
      <c r="X4" s="43"/>
      <c r="Y4" s="43"/>
      <c r="Z4" s="43"/>
    </row>
    <row r="5">
      <c r="A5" s="49"/>
      <c r="B5" s="45">
        <v>4.0</v>
      </c>
      <c r="C5" s="46" t="s">
        <v>141</v>
      </c>
      <c r="D5" s="112"/>
      <c r="E5" s="111">
        <v>256221.0</v>
      </c>
      <c r="F5" s="43"/>
      <c r="G5" s="43"/>
      <c r="H5" s="43"/>
      <c r="I5" s="43"/>
      <c r="J5" s="43"/>
      <c r="K5" s="43"/>
      <c r="L5" s="43"/>
      <c r="M5" s="43"/>
      <c r="N5" s="43"/>
      <c r="O5" s="43"/>
      <c r="P5" s="43"/>
      <c r="Q5" s="43"/>
      <c r="R5" s="43"/>
      <c r="S5" s="43"/>
      <c r="T5" s="43"/>
      <c r="U5" s="43"/>
      <c r="V5" s="43"/>
      <c r="W5" s="43"/>
      <c r="X5" s="43"/>
      <c r="Y5" s="43"/>
      <c r="Z5" s="43"/>
    </row>
    <row r="6">
      <c r="A6" s="49"/>
      <c r="B6" s="45">
        <v>5.0</v>
      </c>
      <c r="C6" s="51" t="s">
        <v>142</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143</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144</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145</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146</v>
      </c>
      <c r="D10" s="110"/>
      <c r="E10" s="111">
        <v>26022.0</v>
      </c>
      <c r="F10" s="43"/>
      <c r="G10" s="43"/>
      <c r="H10" s="43"/>
      <c r="I10" s="43"/>
      <c r="J10" s="43"/>
      <c r="K10" s="43"/>
      <c r="L10" s="43"/>
      <c r="M10" s="43"/>
      <c r="N10" s="43"/>
      <c r="O10" s="43"/>
      <c r="P10" s="43"/>
      <c r="Q10" s="43"/>
      <c r="R10" s="43"/>
      <c r="S10" s="43"/>
      <c r="T10" s="43"/>
      <c r="U10" s="43"/>
      <c r="V10" s="43"/>
      <c r="W10" s="43"/>
      <c r="X10" s="43"/>
      <c r="Y10" s="43"/>
      <c r="Z10" s="43"/>
    </row>
    <row r="11">
      <c r="A11" s="49"/>
      <c r="B11" s="45" t="s">
        <v>147</v>
      </c>
      <c r="C11" s="46" t="s">
        <v>148</v>
      </c>
      <c r="D11" s="111">
        <v>165987.0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149</v>
      </c>
      <c r="C12" s="46" t="s">
        <v>150</v>
      </c>
      <c r="D12" s="111">
        <v>105374.0</v>
      </c>
      <c r="E12" s="108">
        <f>D11-D12</f>
        <v>60613</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151</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152</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153</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154</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155</v>
      </c>
      <c r="D17" s="112"/>
      <c r="E17" s="111">
        <v>130900.0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156</v>
      </c>
      <c r="D18" s="113"/>
      <c r="E18" s="114">
        <f>sum(E2:E17)</f>
        <v>1307534</v>
      </c>
      <c r="F18" s="43"/>
      <c r="G18" s="43"/>
      <c r="H18" s="43"/>
      <c r="I18" s="43"/>
      <c r="J18" s="43"/>
      <c r="K18" s="43"/>
      <c r="L18" s="43"/>
      <c r="M18" s="43"/>
      <c r="N18" s="43"/>
      <c r="O18" s="43"/>
      <c r="P18" s="43"/>
      <c r="Q18" s="43"/>
      <c r="R18" s="43"/>
      <c r="S18" s="43"/>
      <c r="T18" s="43"/>
      <c r="U18" s="43"/>
      <c r="V18" s="43"/>
      <c r="W18" s="43"/>
      <c r="X18" s="43"/>
      <c r="Y18" s="43"/>
      <c r="Z18" s="43"/>
    </row>
    <row r="19">
      <c r="A19" s="44" t="s">
        <v>157</v>
      </c>
      <c r="B19" s="115">
        <v>17.0</v>
      </c>
      <c r="C19" s="116" t="s">
        <v>158</v>
      </c>
      <c r="D19" s="117"/>
      <c r="E19" s="111">
        <v>96983.0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159</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160</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161</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162</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163</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164</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165</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166</v>
      </c>
      <c r="D27" s="117"/>
      <c r="E27" s="118">
        <v>125355.0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167</v>
      </c>
      <c r="D28" s="125"/>
      <c r="E28" s="126">
        <f>sum(E19:E27)</f>
        <v>222338</v>
      </c>
      <c r="F28" s="43"/>
      <c r="G28" s="43"/>
      <c r="H28" s="43"/>
      <c r="I28" s="43"/>
      <c r="J28" s="43"/>
      <c r="K28" s="43"/>
      <c r="L28" s="43"/>
      <c r="M28" s="43"/>
      <c r="N28" s="43"/>
      <c r="O28" s="43"/>
      <c r="P28" s="43"/>
      <c r="Q28" s="43"/>
      <c r="R28" s="43"/>
      <c r="S28" s="43"/>
      <c r="T28" s="43"/>
      <c r="U28" s="43"/>
      <c r="V28" s="43"/>
      <c r="W28" s="43"/>
      <c r="X28" s="43"/>
      <c r="Y28" s="43"/>
      <c r="Z28" s="43"/>
    </row>
    <row r="29">
      <c r="A29" s="65" t="s">
        <v>168</v>
      </c>
      <c r="B29" s="127"/>
      <c r="C29" s="128" t="s">
        <v>169</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170</v>
      </c>
      <c r="D30" s="117"/>
      <c r="E30" s="111">
        <v>1085196.0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171</v>
      </c>
      <c r="D31" s="117"/>
      <c r="E31" s="111">
        <v>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172</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173</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174</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175</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176</v>
      </c>
      <c r="D36" s="131"/>
      <c r="E36" s="126">
        <f>sum(E30:E35)</f>
        <v>1085196</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177</v>
      </c>
      <c r="D37" s="135"/>
      <c r="E37" s="136">
        <f>E36+E28</f>
        <v>1307534</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5"/>
    <col customWidth="1" min="2" max="3" width="37.0"/>
    <col customWidth="1" min="5" max="5" width="22.5"/>
  </cols>
  <sheetData>
    <row r="1">
      <c r="A1" s="137" t="str">
        <f>'READ HERE FIRST'!A5</f>
        <v>SCHOOL TALK</v>
      </c>
      <c r="B1" s="2">
        <f>'Revenues 2022'!C1</f>
        <v>2022</v>
      </c>
      <c r="C1" s="176"/>
      <c r="D1" s="138"/>
      <c r="E1" s="139"/>
      <c r="F1" s="43"/>
      <c r="G1" s="43"/>
      <c r="H1" s="43"/>
      <c r="I1" s="43"/>
      <c r="J1" s="43"/>
      <c r="K1" s="43"/>
      <c r="L1" s="43"/>
      <c r="M1" s="43"/>
      <c r="N1" s="43"/>
      <c r="O1" s="43"/>
      <c r="P1" s="43"/>
      <c r="Q1" s="43"/>
      <c r="R1" s="43"/>
      <c r="S1" s="43"/>
      <c r="T1" s="43"/>
      <c r="U1" s="43"/>
      <c r="V1" s="43"/>
      <c r="W1" s="43"/>
      <c r="X1" s="43"/>
      <c r="Y1" s="43"/>
    </row>
    <row r="2">
      <c r="A2" s="140" t="s">
        <v>178</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179</v>
      </c>
      <c r="C3" s="144" t="s">
        <v>180</v>
      </c>
      <c r="D3" s="145">
        <f>'Expenses 2022'!C40</f>
        <v>2444197</v>
      </c>
      <c r="E3" s="146"/>
      <c r="F3" s="43"/>
      <c r="G3" s="43"/>
      <c r="H3" s="43"/>
      <c r="I3" s="43"/>
      <c r="J3" s="43"/>
      <c r="K3" s="43"/>
      <c r="L3" s="43"/>
      <c r="M3" s="43"/>
      <c r="N3" s="43"/>
      <c r="O3" s="43"/>
      <c r="P3" s="43"/>
      <c r="Q3" s="43"/>
      <c r="R3" s="43"/>
      <c r="S3" s="43"/>
      <c r="T3" s="43"/>
      <c r="U3" s="43"/>
      <c r="V3" s="43"/>
      <c r="W3" s="43"/>
      <c r="X3" s="43"/>
      <c r="Y3" s="43"/>
    </row>
    <row r="4">
      <c r="A4" s="138"/>
      <c r="B4" s="49"/>
      <c r="C4" s="144" t="s">
        <v>181</v>
      </c>
      <c r="D4" s="145">
        <f>'Expenses 2022'!C31</f>
        <v>39109</v>
      </c>
      <c r="E4" s="146"/>
      <c r="F4" s="43"/>
      <c r="G4" s="43"/>
      <c r="H4" s="43"/>
      <c r="I4" s="43"/>
      <c r="J4" s="43"/>
      <c r="K4" s="43"/>
      <c r="L4" s="43"/>
      <c r="M4" s="43"/>
      <c r="N4" s="43"/>
      <c r="O4" s="43"/>
      <c r="P4" s="43"/>
      <c r="Q4" s="43"/>
      <c r="R4" s="43"/>
      <c r="S4" s="43"/>
      <c r="T4" s="43"/>
      <c r="U4" s="43"/>
      <c r="V4" s="43"/>
      <c r="W4" s="43"/>
      <c r="X4" s="43"/>
      <c r="Y4" s="43"/>
    </row>
    <row r="5">
      <c r="A5" s="138"/>
      <c r="B5" s="49"/>
      <c r="C5" s="144" t="s">
        <v>182</v>
      </c>
      <c r="D5" s="145">
        <f>D3-D4</f>
        <v>2405088</v>
      </c>
      <c r="E5" s="146"/>
      <c r="F5" s="43"/>
      <c r="G5" s="43"/>
      <c r="H5" s="43"/>
      <c r="I5" s="43"/>
      <c r="J5" s="43"/>
      <c r="K5" s="43"/>
      <c r="L5" s="43"/>
      <c r="M5" s="43"/>
      <c r="N5" s="43"/>
      <c r="O5" s="43"/>
      <c r="P5" s="43"/>
      <c r="Q5" s="43"/>
      <c r="R5" s="43"/>
      <c r="S5" s="43"/>
      <c r="T5" s="43"/>
      <c r="U5" s="43"/>
      <c r="V5" s="43"/>
      <c r="W5" s="43"/>
      <c r="X5" s="43"/>
      <c r="Y5" s="43"/>
    </row>
    <row r="6">
      <c r="A6" s="138"/>
      <c r="B6" s="49"/>
      <c r="C6" s="144" t="s">
        <v>183</v>
      </c>
      <c r="D6" s="145">
        <f>D5/12</f>
        <v>200424</v>
      </c>
      <c r="E6" s="146"/>
      <c r="F6" s="43"/>
      <c r="G6" s="43"/>
      <c r="H6" s="43"/>
      <c r="I6" s="43"/>
      <c r="J6" s="43"/>
      <c r="K6" s="43"/>
      <c r="L6" s="43"/>
      <c r="M6" s="43"/>
      <c r="N6" s="43"/>
      <c r="O6" s="43"/>
      <c r="P6" s="43"/>
      <c r="Q6" s="43"/>
      <c r="R6" s="43"/>
      <c r="S6" s="43"/>
      <c r="T6" s="43"/>
      <c r="U6" s="43"/>
      <c r="V6" s="43"/>
      <c r="W6" s="43"/>
      <c r="X6" s="43"/>
      <c r="Y6" s="43"/>
    </row>
    <row r="7">
      <c r="A7" s="138"/>
      <c r="B7" s="49"/>
      <c r="C7" s="144" t="s">
        <v>184</v>
      </c>
      <c r="D7" s="75">
        <f>'Balance Sheet 2022'!E2+'Balance Sheet 2022'!E3</f>
        <v>833778</v>
      </c>
      <c r="E7" s="146"/>
      <c r="F7" s="43"/>
      <c r="G7" s="43"/>
      <c r="H7" s="43"/>
      <c r="I7" s="43"/>
      <c r="J7" s="43"/>
      <c r="K7" s="43"/>
      <c r="L7" s="43"/>
      <c r="M7" s="43"/>
      <c r="N7" s="43"/>
      <c r="O7" s="43"/>
      <c r="P7" s="43"/>
      <c r="Q7" s="43"/>
      <c r="R7" s="43"/>
      <c r="S7" s="43"/>
      <c r="T7" s="43"/>
      <c r="U7" s="43"/>
      <c r="V7" s="43"/>
      <c r="W7" s="43"/>
      <c r="X7" s="43"/>
      <c r="Y7" s="43"/>
    </row>
    <row r="8">
      <c r="A8" s="138"/>
      <c r="B8" s="49"/>
      <c r="C8" s="147" t="s">
        <v>178</v>
      </c>
      <c r="D8" s="148">
        <f>D7/D6</f>
        <v>4.16007065</v>
      </c>
      <c r="E8" s="149" t="s">
        <v>185</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186</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187</v>
      </c>
      <c r="C11" s="144" t="s">
        <v>188</v>
      </c>
      <c r="D11" s="75">
        <f>'Balance Sheet 2022'!E30</f>
        <v>1085196</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189</v>
      </c>
      <c r="D12" s="75">
        <f>'Expenses 2022'!C40</f>
        <v>2444197</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190</v>
      </c>
      <c r="D13" s="145">
        <f>D12/12</f>
        <v>203683.0833</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186</v>
      </c>
      <c r="D14" s="148">
        <f>D11/D13</f>
        <v>5.327865143</v>
      </c>
      <c r="E14" s="149" t="s">
        <v>185</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191</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192</v>
      </c>
      <c r="C17" s="144" t="s">
        <v>193</v>
      </c>
      <c r="D17" s="75">
        <f>sum('Balance Sheet 2022'!E13:E15)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189</v>
      </c>
      <c r="D18" s="75">
        <f>'Expenses 2022'!C40</f>
        <v>2444197</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190</v>
      </c>
      <c r="D19" s="145">
        <f>D18/12</f>
        <v>203683.0833</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194</v>
      </c>
      <c r="D20" s="148">
        <f>D17/D19</f>
        <v>0</v>
      </c>
      <c r="E20" s="149" t="s">
        <v>185</v>
      </c>
      <c r="F20" s="43"/>
      <c r="G20" s="43"/>
      <c r="H20" s="43"/>
      <c r="I20" s="43"/>
      <c r="J20" s="43"/>
      <c r="K20" s="43"/>
      <c r="L20" s="43"/>
      <c r="M20" s="43"/>
      <c r="N20" s="43"/>
      <c r="O20" s="43"/>
      <c r="P20" s="43"/>
      <c r="Q20" s="43"/>
      <c r="R20" s="43"/>
      <c r="S20" s="43"/>
      <c r="T20" s="43"/>
      <c r="U20" s="43"/>
      <c r="V20" s="43"/>
      <c r="W20" s="43"/>
      <c r="X20" s="43"/>
      <c r="Y20" s="43"/>
    </row>
    <row r="21">
      <c r="A21" s="138"/>
      <c r="B21" s="49"/>
      <c r="C21" s="153" t="s">
        <v>195</v>
      </c>
      <c r="D21" s="154">
        <f>D20+D8</f>
        <v>4.16007065</v>
      </c>
      <c r="E21" s="155" t="s">
        <v>185</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196</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197</v>
      </c>
      <c r="C24" s="159"/>
      <c r="D24" s="160">
        <f>max('Revenues 2022'!E2:E7)</f>
        <v>227724</v>
      </c>
      <c r="E24" s="161" t="s">
        <v>198</v>
      </c>
      <c r="F24" s="43"/>
      <c r="G24" s="43"/>
      <c r="H24" s="43"/>
      <c r="I24" s="43"/>
      <c r="J24" s="43"/>
      <c r="K24" s="43"/>
      <c r="L24" s="43"/>
      <c r="M24" s="43"/>
      <c r="N24" s="43"/>
      <c r="O24" s="43"/>
      <c r="P24" s="43"/>
      <c r="Q24" s="43"/>
      <c r="R24" s="43"/>
      <c r="S24" s="43"/>
      <c r="T24" s="43"/>
      <c r="U24" s="43"/>
      <c r="V24" s="43"/>
      <c r="W24" s="43"/>
      <c r="X24" s="43"/>
      <c r="Y24" s="43"/>
    </row>
    <row r="25">
      <c r="A25" s="138"/>
      <c r="B25" s="49"/>
      <c r="C25" s="144" t="s">
        <v>199</v>
      </c>
      <c r="D25" s="145">
        <f>'Revenues 2022'!F44</f>
        <v>2600648</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196</v>
      </c>
      <c r="D26" s="162">
        <f>D24/D25</f>
        <v>0.08756433012</v>
      </c>
      <c r="E26" s="149" t="s">
        <v>200</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201</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202</v>
      </c>
      <c r="C29" s="144" t="s">
        <v>203</v>
      </c>
      <c r="D29" s="75">
        <f>SUM('Expenses 2022'!C7:C9)</f>
        <v>1266801</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204</v>
      </c>
      <c r="D30" s="75">
        <f>SUM('Expenses 2022'!C10:C12)</f>
        <v>222908</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205</v>
      </c>
      <c r="D31" s="75">
        <f>sum(D29:D30)</f>
        <v>1489709</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180</v>
      </c>
      <c r="D32" s="75">
        <f>'Expenses 2022'!C40</f>
        <v>2444197</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206</v>
      </c>
      <c r="D33" s="162">
        <f>D31/D32</f>
        <v>0.6094881059</v>
      </c>
      <c r="E33" s="149" t="s">
        <v>207</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208</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209</v>
      </c>
      <c r="C36" s="144" t="s">
        <v>210</v>
      </c>
      <c r="D36" s="75">
        <f>SUM('Expenses 2022'!C10:C11)</f>
        <v>112572</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203</v>
      </c>
      <c r="D37" s="75">
        <f>SUM('Expenses 2022'!C7:C9)</f>
        <v>1266801</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208</v>
      </c>
      <c r="D38" s="162">
        <f>D36/D37</f>
        <v>0.0888632074</v>
      </c>
      <c r="E38" s="149" t="s">
        <v>211</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212</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213</v>
      </c>
      <c r="C41" s="147" t="s">
        <v>242</v>
      </c>
      <c r="D41" s="75">
        <f>'Expenses 2022'!D40</f>
        <v>1855028</v>
      </c>
      <c r="E41" s="164">
        <f t="shared" ref="E41:E44" si="1">D41/$D$44</f>
        <v>0.7589519175</v>
      </c>
      <c r="F41" s="43"/>
      <c r="G41" s="43"/>
      <c r="H41" s="43"/>
      <c r="I41" s="43"/>
      <c r="J41" s="43"/>
      <c r="K41" s="43"/>
      <c r="L41" s="43"/>
      <c r="M41" s="43"/>
      <c r="N41" s="43"/>
      <c r="O41" s="43"/>
      <c r="P41" s="43"/>
      <c r="Q41" s="43"/>
      <c r="R41" s="43"/>
      <c r="S41" s="43"/>
      <c r="T41" s="43"/>
      <c r="U41" s="43"/>
      <c r="V41" s="43"/>
      <c r="W41" s="43"/>
      <c r="X41" s="43"/>
      <c r="Y41" s="43"/>
    </row>
    <row r="42">
      <c r="A42" s="138"/>
      <c r="B42" s="49"/>
      <c r="C42" s="147" t="s">
        <v>215</v>
      </c>
      <c r="D42" s="145">
        <f>'Expenses 2022'!E40</f>
        <v>468038</v>
      </c>
      <c r="E42" s="164">
        <f t="shared" si="1"/>
        <v>0.1914894749</v>
      </c>
      <c r="F42" s="43"/>
      <c r="G42" s="43"/>
      <c r="H42" s="43"/>
      <c r="I42" s="43"/>
      <c r="J42" s="43"/>
      <c r="K42" s="43"/>
      <c r="L42" s="43"/>
      <c r="M42" s="43"/>
      <c r="N42" s="43"/>
      <c r="O42" s="43"/>
      <c r="P42" s="43"/>
      <c r="Q42" s="43"/>
      <c r="R42" s="43"/>
      <c r="S42" s="43"/>
      <c r="T42" s="43"/>
      <c r="U42" s="43"/>
      <c r="V42" s="43"/>
      <c r="W42" s="43"/>
      <c r="X42" s="43"/>
      <c r="Y42" s="43"/>
    </row>
    <row r="43">
      <c r="A43" s="138"/>
      <c r="B43" s="49"/>
      <c r="C43" s="147" t="s">
        <v>216</v>
      </c>
      <c r="D43" s="145">
        <f>'Expenses 2022'!F40</f>
        <v>121131</v>
      </c>
      <c r="E43" s="164">
        <f t="shared" si="1"/>
        <v>0.04955860759</v>
      </c>
      <c r="F43" s="43"/>
      <c r="G43" s="43"/>
      <c r="H43" s="43"/>
      <c r="I43" s="43"/>
      <c r="J43" s="43"/>
      <c r="K43" s="43"/>
      <c r="L43" s="43"/>
      <c r="M43" s="43"/>
      <c r="N43" s="43"/>
      <c r="O43" s="43"/>
      <c r="P43" s="43"/>
      <c r="Q43" s="43"/>
      <c r="R43" s="43"/>
      <c r="S43" s="43"/>
      <c r="T43" s="43"/>
      <c r="U43" s="43"/>
      <c r="V43" s="43"/>
      <c r="W43" s="43"/>
      <c r="X43" s="43"/>
      <c r="Y43" s="43"/>
    </row>
    <row r="44">
      <c r="A44" s="138"/>
      <c r="B44" s="49"/>
      <c r="C44" s="144" t="s">
        <v>180</v>
      </c>
      <c r="D44" s="145">
        <f>sum(D41:D43)</f>
        <v>2444197</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217</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218</v>
      </c>
      <c r="C47" s="144" t="s">
        <v>219</v>
      </c>
      <c r="D47" s="145">
        <f>'Revenues 2022'!F9</f>
        <v>227724</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220</v>
      </c>
      <c r="D48" s="145">
        <f>'Expenses 2022'!F40</f>
        <v>121131</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221</v>
      </c>
      <c r="D49" s="165">
        <f>D47/D48</f>
        <v>1.879981177</v>
      </c>
      <c r="E49" s="149" t="s">
        <v>222</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223</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224</v>
      </c>
      <c r="C52" s="144" t="s">
        <v>225</v>
      </c>
      <c r="D52" s="145">
        <f>sum('Balance Sheet 2022'!E2:E10)</f>
        <v>1116021</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226</v>
      </c>
      <c r="D53" s="145">
        <f>sum('Balance Sheet 2022'!E19:E22)</f>
        <v>96983</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227</v>
      </c>
      <c r="D54" s="167">
        <f>D52/D53</f>
        <v>11.50738789</v>
      </c>
      <c r="E54" s="149" t="s">
        <v>228</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229</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230</v>
      </c>
      <c r="C57" s="144" t="s">
        <v>231</v>
      </c>
      <c r="D57" s="145">
        <f>sum('Balance Sheet 2022'!E25:E26)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232</v>
      </c>
      <c r="D58" s="145">
        <f>'Balance Sheet 2022'!E18</f>
        <v>1307534</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233</v>
      </c>
      <c r="D59" s="168">
        <f>D57/D58</f>
        <v>0</v>
      </c>
      <c r="E59" s="149" t="s">
        <v>234</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0"/>
    <col customWidth="1" min="2" max="2" width="37.0"/>
    <col customWidth="1" min="3" max="3" width="34.63"/>
    <col customWidth="1" min="4" max="7" width="12.63"/>
    <col customWidth="1" min="8" max="8" width="21.88"/>
  </cols>
  <sheetData>
    <row r="1">
      <c r="A1" s="137" t="str">
        <f>'READ HERE FIRST'!A5</f>
        <v>SCHOOL TALK</v>
      </c>
      <c r="B1" s="2" t="s">
        <v>243</v>
      </c>
      <c r="C1" s="138"/>
      <c r="D1" s="138"/>
      <c r="E1" s="138"/>
      <c r="F1" s="139"/>
      <c r="G1" s="139"/>
      <c r="H1" s="139"/>
      <c r="I1" s="43"/>
      <c r="J1" s="43"/>
      <c r="K1" s="43"/>
      <c r="L1" s="43"/>
      <c r="M1" s="43"/>
      <c r="N1" s="43"/>
      <c r="O1" s="43"/>
      <c r="P1" s="43"/>
      <c r="Q1" s="43"/>
      <c r="R1" s="43"/>
      <c r="S1" s="43"/>
      <c r="T1" s="43"/>
      <c r="U1" s="43"/>
      <c r="V1" s="43"/>
      <c r="W1" s="43"/>
      <c r="X1" s="43"/>
      <c r="Y1" s="43"/>
    </row>
    <row r="2">
      <c r="A2" s="140" t="s">
        <v>178</v>
      </c>
      <c r="B2" s="5"/>
      <c r="C2" s="141"/>
      <c r="D2" s="141"/>
      <c r="E2" s="141"/>
      <c r="F2" s="142"/>
      <c r="G2" s="142"/>
      <c r="H2" s="142"/>
      <c r="I2" s="43"/>
      <c r="J2" s="43"/>
      <c r="K2" s="43"/>
      <c r="L2" s="43"/>
      <c r="M2" s="43"/>
      <c r="N2" s="43"/>
      <c r="O2" s="43"/>
      <c r="P2" s="43"/>
      <c r="Q2" s="43"/>
      <c r="R2" s="43"/>
      <c r="S2" s="43"/>
      <c r="T2" s="43"/>
      <c r="U2" s="43"/>
      <c r="V2" s="43"/>
      <c r="W2" s="43"/>
      <c r="X2" s="43"/>
      <c r="Y2" s="43"/>
    </row>
    <row r="3">
      <c r="A3" s="138"/>
      <c r="B3" s="143" t="s">
        <v>179</v>
      </c>
      <c r="C3" s="138"/>
      <c r="D3" s="138"/>
      <c r="E3" s="112"/>
      <c r="F3" s="146"/>
      <c r="G3" s="146"/>
      <c r="H3" s="146"/>
      <c r="I3" s="43"/>
      <c r="J3" s="43"/>
      <c r="K3" s="43"/>
      <c r="L3" s="43"/>
      <c r="M3" s="43"/>
      <c r="N3" s="43"/>
      <c r="O3" s="43"/>
      <c r="P3" s="43"/>
      <c r="Q3" s="43"/>
      <c r="R3" s="43"/>
      <c r="S3" s="43"/>
      <c r="T3" s="43"/>
      <c r="U3" s="43"/>
      <c r="V3" s="43"/>
      <c r="W3" s="43"/>
      <c r="X3" s="43"/>
      <c r="Y3" s="43"/>
    </row>
    <row r="4">
      <c r="A4" s="138"/>
      <c r="B4" s="49"/>
      <c r="C4" s="45"/>
      <c r="D4" s="45" t="s">
        <v>244</v>
      </c>
      <c r="E4" s="45" t="s">
        <v>245</v>
      </c>
      <c r="F4" s="45" t="s">
        <v>246</v>
      </c>
      <c r="G4" s="59" t="s">
        <v>247</v>
      </c>
      <c r="H4" s="59"/>
      <c r="I4" s="43"/>
      <c r="J4" s="43"/>
      <c r="K4" s="43"/>
      <c r="L4" s="43"/>
      <c r="M4" s="43"/>
      <c r="N4" s="43"/>
      <c r="O4" s="43"/>
      <c r="P4" s="43"/>
      <c r="Q4" s="43"/>
      <c r="R4" s="43"/>
      <c r="S4" s="43"/>
      <c r="T4" s="43"/>
      <c r="U4" s="43"/>
      <c r="V4" s="43"/>
      <c r="W4" s="43"/>
      <c r="X4" s="43"/>
      <c r="Y4" s="43"/>
    </row>
    <row r="5">
      <c r="A5" s="138"/>
      <c r="B5" s="49"/>
      <c r="C5" s="147" t="s">
        <v>178</v>
      </c>
      <c r="D5" s="177">
        <f>'Ratios 2020'!D8</f>
        <v>3.242436336</v>
      </c>
      <c r="E5" s="177">
        <f>'Ratios 2021'!D8</f>
        <v>3.25760043</v>
      </c>
      <c r="F5" s="177">
        <f>'Ratios 2022'!D8</f>
        <v>4.16007065</v>
      </c>
      <c r="G5" s="177">
        <f>average(D5:F5)</f>
        <v>3.553369139</v>
      </c>
      <c r="H5" s="149" t="s">
        <v>185</v>
      </c>
      <c r="I5" s="43"/>
      <c r="J5" s="43"/>
      <c r="K5" s="43"/>
      <c r="L5" s="43"/>
      <c r="M5" s="43"/>
      <c r="N5" s="43"/>
      <c r="O5" s="43"/>
      <c r="P5" s="43"/>
      <c r="Q5" s="43"/>
      <c r="R5" s="43"/>
      <c r="S5" s="43"/>
      <c r="T5" s="43"/>
      <c r="U5" s="43"/>
      <c r="V5" s="43"/>
      <c r="W5" s="43"/>
      <c r="X5" s="43"/>
      <c r="Y5" s="43"/>
    </row>
    <row r="6">
      <c r="A6" s="138"/>
      <c r="B6" s="52"/>
      <c r="C6" s="45"/>
      <c r="D6" s="45"/>
      <c r="E6" s="45"/>
      <c r="F6" s="178"/>
      <c r="G6" s="178"/>
      <c r="H6" s="178"/>
      <c r="I6" s="43"/>
      <c r="J6" s="43"/>
      <c r="K6" s="43"/>
      <c r="L6" s="43"/>
      <c r="M6" s="43"/>
      <c r="N6" s="43"/>
      <c r="O6" s="43"/>
      <c r="P6" s="43"/>
      <c r="Q6" s="43"/>
      <c r="R6" s="43"/>
      <c r="S6" s="43"/>
      <c r="T6" s="43"/>
      <c r="U6" s="43"/>
      <c r="V6" s="43"/>
      <c r="W6" s="43"/>
      <c r="X6" s="43"/>
      <c r="Y6" s="43"/>
    </row>
    <row r="7">
      <c r="A7" s="140" t="s">
        <v>186</v>
      </c>
      <c r="B7" s="5"/>
      <c r="C7" s="179"/>
      <c r="D7" s="179"/>
      <c r="E7" s="179"/>
      <c r="F7" s="179"/>
      <c r="G7" s="179"/>
      <c r="H7" s="179"/>
      <c r="I7" s="43"/>
      <c r="J7" s="43"/>
      <c r="K7" s="43"/>
      <c r="L7" s="43"/>
      <c r="M7" s="43"/>
      <c r="N7" s="43"/>
      <c r="O7" s="43"/>
      <c r="P7" s="43"/>
      <c r="Q7" s="43"/>
      <c r="R7" s="43"/>
      <c r="S7" s="43"/>
      <c r="T7" s="43"/>
      <c r="U7" s="43"/>
      <c r="V7" s="43"/>
      <c r="W7" s="43"/>
      <c r="X7" s="43"/>
      <c r="Y7" s="43"/>
    </row>
    <row r="8">
      <c r="A8" s="138"/>
      <c r="B8" s="143" t="s">
        <v>187</v>
      </c>
      <c r="C8" s="71"/>
      <c r="D8" s="71"/>
      <c r="E8" s="178"/>
      <c r="F8" s="178"/>
      <c r="G8" s="178"/>
      <c r="H8" s="178"/>
      <c r="I8" s="43"/>
      <c r="J8" s="43"/>
      <c r="K8" s="43"/>
      <c r="L8" s="43"/>
      <c r="M8" s="43"/>
      <c r="N8" s="43"/>
      <c r="O8" s="43"/>
      <c r="P8" s="43"/>
      <c r="Q8" s="43"/>
      <c r="R8" s="43"/>
      <c r="S8" s="43"/>
      <c r="T8" s="43"/>
      <c r="U8" s="43"/>
      <c r="V8" s="43"/>
      <c r="W8" s="43"/>
      <c r="X8" s="43"/>
      <c r="Y8" s="43"/>
    </row>
    <row r="9">
      <c r="A9" s="138"/>
      <c r="B9" s="49"/>
      <c r="C9" s="45"/>
      <c r="D9" s="45" t="s">
        <v>244</v>
      </c>
      <c r="E9" s="45" t="s">
        <v>245</v>
      </c>
      <c r="F9" s="45" t="s">
        <v>246</v>
      </c>
      <c r="G9" s="59" t="s">
        <v>247</v>
      </c>
      <c r="H9" s="59"/>
      <c r="I9" s="43"/>
      <c r="J9" s="43"/>
      <c r="K9" s="43"/>
      <c r="L9" s="43"/>
      <c r="M9" s="43"/>
      <c r="N9" s="43"/>
      <c r="O9" s="43"/>
      <c r="P9" s="43"/>
      <c r="Q9" s="43"/>
      <c r="R9" s="43"/>
      <c r="S9" s="43"/>
      <c r="T9" s="43"/>
      <c r="U9" s="43"/>
      <c r="V9" s="43"/>
      <c r="W9" s="43"/>
      <c r="X9" s="43"/>
      <c r="Y9" s="43"/>
    </row>
    <row r="10">
      <c r="A10" s="138"/>
      <c r="B10" s="49"/>
      <c r="C10" s="147" t="s">
        <v>186</v>
      </c>
      <c r="D10" s="148">
        <f>'Ratios 2020'!D14</f>
        <v>3.16169883</v>
      </c>
      <c r="E10" s="148">
        <f>'Ratios 2021'!D14</f>
        <v>5.20153254</v>
      </c>
      <c r="F10" s="148">
        <f>'Ratios 2022'!D14</f>
        <v>5.327865143</v>
      </c>
      <c r="G10" s="177">
        <f>average(D10:F10)</f>
        <v>4.563698838</v>
      </c>
      <c r="H10" s="149" t="s">
        <v>185</v>
      </c>
      <c r="I10" s="43"/>
      <c r="J10" s="43"/>
      <c r="K10" s="43"/>
      <c r="L10" s="43"/>
      <c r="M10" s="43"/>
      <c r="N10" s="43"/>
      <c r="O10" s="43"/>
      <c r="P10" s="43"/>
      <c r="Q10" s="43"/>
      <c r="R10" s="43"/>
      <c r="S10" s="43"/>
      <c r="T10" s="43"/>
      <c r="U10" s="43"/>
      <c r="V10" s="43"/>
      <c r="W10" s="43"/>
      <c r="X10" s="43"/>
      <c r="Y10" s="43"/>
    </row>
    <row r="11">
      <c r="A11" s="138"/>
      <c r="B11" s="52"/>
      <c r="C11" s="45"/>
      <c r="D11" s="45"/>
      <c r="E11" s="45"/>
      <c r="F11" s="178"/>
      <c r="G11" s="178"/>
      <c r="H11" s="178"/>
      <c r="I11" s="43"/>
      <c r="J11" s="43"/>
      <c r="K11" s="43"/>
      <c r="L11" s="43"/>
      <c r="M11" s="43"/>
      <c r="N11" s="43"/>
      <c r="O11" s="43"/>
      <c r="P11" s="43"/>
      <c r="Q11" s="43"/>
      <c r="R11" s="43"/>
      <c r="S11" s="43"/>
      <c r="T11" s="43"/>
      <c r="U11" s="43"/>
      <c r="V11" s="43"/>
      <c r="W11" s="43"/>
      <c r="X11" s="43"/>
      <c r="Y11" s="43"/>
    </row>
    <row r="12">
      <c r="A12" s="140" t="s">
        <v>191</v>
      </c>
      <c r="B12" s="5"/>
      <c r="C12" s="150"/>
      <c r="D12" s="150"/>
      <c r="E12" s="150"/>
      <c r="F12" s="151"/>
      <c r="G12" s="151"/>
      <c r="H12" s="151"/>
      <c r="I12" s="43"/>
      <c r="J12" s="43"/>
      <c r="K12" s="43"/>
      <c r="L12" s="43"/>
      <c r="M12" s="43"/>
      <c r="N12" s="43"/>
      <c r="O12" s="43"/>
      <c r="P12" s="43"/>
      <c r="Q12" s="43"/>
      <c r="R12" s="43"/>
      <c r="S12" s="43"/>
      <c r="T12" s="43"/>
      <c r="U12" s="43"/>
      <c r="V12" s="43"/>
      <c r="W12" s="43"/>
      <c r="X12" s="43"/>
      <c r="Y12" s="43"/>
    </row>
    <row r="13">
      <c r="A13" s="138"/>
      <c r="B13" s="143" t="s">
        <v>192</v>
      </c>
      <c r="C13" s="138"/>
      <c r="D13" s="138"/>
      <c r="E13" s="112"/>
      <c r="F13" s="146"/>
      <c r="G13" s="146"/>
      <c r="H13" s="146"/>
      <c r="I13" s="43"/>
      <c r="J13" s="43"/>
      <c r="K13" s="43"/>
      <c r="L13" s="43"/>
      <c r="M13" s="43"/>
      <c r="N13" s="43"/>
      <c r="O13" s="43"/>
      <c r="P13" s="43"/>
      <c r="Q13" s="43"/>
      <c r="R13" s="43"/>
      <c r="S13" s="43"/>
      <c r="T13" s="43"/>
      <c r="U13" s="43"/>
      <c r="V13" s="43"/>
      <c r="W13" s="43"/>
      <c r="X13" s="43"/>
      <c r="Y13" s="43"/>
    </row>
    <row r="14">
      <c r="A14" s="138"/>
      <c r="B14" s="49"/>
      <c r="C14" s="45"/>
      <c r="D14" s="45" t="s">
        <v>244</v>
      </c>
      <c r="E14" s="45" t="s">
        <v>245</v>
      </c>
      <c r="F14" s="45" t="s">
        <v>246</v>
      </c>
      <c r="G14" s="59" t="s">
        <v>247</v>
      </c>
      <c r="H14" s="59"/>
      <c r="I14" s="43"/>
      <c r="J14" s="43"/>
      <c r="K14" s="43"/>
      <c r="L14" s="43"/>
      <c r="M14" s="43"/>
      <c r="N14" s="43"/>
      <c r="O14" s="43"/>
      <c r="P14" s="43"/>
      <c r="Q14" s="43"/>
      <c r="R14" s="43"/>
      <c r="S14" s="43"/>
      <c r="T14" s="43"/>
      <c r="U14" s="43"/>
      <c r="V14" s="43"/>
      <c r="W14" s="43"/>
      <c r="X14" s="43"/>
      <c r="Y14" s="43"/>
    </row>
    <row r="15">
      <c r="A15" s="138"/>
      <c r="B15" s="49"/>
      <c r="C15" s="147" t="s">
        <v>194</v>
      </c>
      <c r="D15" s="180">
        <f>'Ratios 2020'!D20</f>
        <v>0</v>
      </c>
      <c r="E15" s="180">
        <f>'Ratios 2021'!D20</f>
        <v>0</v>
      </c>
      <c r="F15" s="180">
        <f>'Ratios 2022'!D20</f>
        <v>0</v>
      </c>
      <c r="G15" s="177">
        <f>average(D15:F15)</f>
        <v>0</v>
      </c>
      <c r="H15" s="149" t="s">
        <v>185</v>
      </c>
      <c r="I15" s="43"/>
      <c r="J15" s="43"/>
      <c r="K15" s="43"/>
      <c r="L15" s="43"/>
      <c r="M15" s="43"/>
      <c r="N15" s="43"/>
      <c r="O15" s="43"/>
      <c r="P15" s="43"/>
      <c r="Q15" s="43"/>
      <c r="R15" s="43"/>
      <c r="S15" s="43"/>
      <c r="T15" s="43"/>
      <c r="U15" s="43"/>
      <c r="V15" s="43"/>
      <c r="W15" s="43"/>
      <c r="X15" s="43"/>
      <c r="Y15" s="43"/>
    </row>
    <row r="16">
      <c r="A16" s="138"/>
      <c r="B16" s="52"/>
      <c r="C16" s="147"/>
      <c r="D16" s="147"/>
      <c r="E16" s="156"/>
      <c r="F16" s="149"/>
      <c r="G16" s="149"/>
      <c r="H16" s="149"/>
      <c r="I16" s="43"/>
      <c r="J16" s="43"/>
      <c r="K16" s="43"/>
      <c r="L16" s="43"/>
      <c r="M16" s="43"/>
      <c r="N16" s="43"/>
      <c r="O16" s="43"/>
      <c r="P16" s="43"/>
      <c r="Q16" s="43"/>
      <c r="R16" s="43"/>
      <c r="S16" s="43"/>
      <c r="T16" s="43"/>
      <c r="U16" s="43"/>
      <c r="V16" s="43"/>
      <c r="W16" s="43"/>
      <c r="X16" s="43"/>
      <c r="Y16" s="43"/>
    </row>
    <row r="17">
      <c r="A17" s="140" t="s">
        <v>196</v>
      </c>
      <c r="B17" s="5"/>
      <c r="C17" s="157"/>
      <c r="D17" s="157"/>
      <c r="E17" s="113"/>
      <c r="F17" s="158"/>
      <c r="G17" s="158"/>
      <c r="H17" s="158"/>
      <c r="I17" s="58"/>
      <c r="J17" s="58"/>
      <c r="K17" s="58"/>
      <c r="L17" s="58"/>
      <c r="M17" s="58"/>
      <c r="N17" s="58"/>
      <c r="O17" s="58"/>
      <c r="P17" s="58"/>
      <c r="Q17" s="58"/>
      <c r="R17" s="58"/>
      <c r="S17" s="58"/>
      <c r="T17" s="58"/>
      <c r="U17" s="58"/>
      <c r="V17" s="58"/>
      <c r="W17" s="58"/>
      <c r="X17" s="58"/>
      <c r="Y17" s="58"/>
    </row>
    <row r="18">
      <c r="A18" s="138"/>
      <c r="B18" s="143" t="s">
        <v>197</v>
      </c>
      <c r="C18" s="138"/>
      <c r="D18" s="138"/>
      <c r="E18" s="112"/>
      <c r="F18" s="146"/>
      <c r="G18" s="146"/>
      <c r="H18" s="146"/>
      <c r="I18" s="43"/>
      <c r="J18" s="43"/>
      <c r="K18" s="43"/>
      <c r="L18" s="43"/>
      <c r="M18" s="43"/>
      <c r="N18" s="43"/>
      <c r="O18" s="43"/>
      <c r="P18" s="43"/>
      <c r="Q18" s="43"/>
      <c r="R18" s="43"/>
      <c r="S18" s="43"/>
      <c r="T18" s="43"/>
      <c r="U18" s="43"/>
      <c r="V18" s="43"/>
      <c r="W18" s="43"/>
      <c r="X18" s="43"/>
      <c r="Y18" s="43"/>
    </row>
    <row r="19">
      <c r="A19" s="138"/>
      <c r="B19" s="49"/>
      <c r="C19" s="45"/>
      <c r="D19" s="45" t="s">
        <v>244</v>
      </c>
      <c r="E19" s="45" t="s">
        <v>245</v>
      </c>
      <c r="F19" s="45" t="s">
        <v>246</v>
      </c>
      <c r="G19" s="59" t="s">
        <v>247</v>
      </c>
      <c r="H19" s="59"/>
      <c r="I19" s="43"/>
      <c r="J19" s="43"/>
      <c r="K19" s="43"/>
      <c r="L19" s="43"/>
      <c r="M19" s="43"/>
      <c r="N19" s="43"/>
      <c r="O19" s="43"/>
      <c r="P19" s="43"/>
      <c r="Q19" s="43"/>
      <c r="R19" s="43"/>
      <c r="S19" s="43"/>
      <c r="T19" s="43"/>
      <c r="U19" s="43"/>
      <c r="V19" s="43"/>
      <c r="W19" s="43"/>
      <c r="X19" s="43"/>
      <c r="Y19" s="43"/>
    </row>
    <row r="20">
      <c r="A20" s="138"/>
      <c r="B20" s="49"/>
      <c r="C20" s="147" t="s">
        <v>196</v>
      </c>
      <c r="D20" s="162">
        <f>'Ratios 2020'!D26</f>
        <v>0.03118238854</v>
      </c>
      <c r="E20" s="162">
        <f>'Ratios 2021'!D26</f>
        <v>0.08986819943</v>
      </c>
      <c r="F20" s="162">
        <f>'Ratios 2022'!D26</f>
        <v>0.08756433012</v>
      </c>
      <c r="G20" s="181">
        <f>average(D20:F20)</f>
        <v>0.06953830603</v>
      </c>
      <c r="H20" s="149" t="s">
        <v>200</v>
      </c>
      <c r="I20" s="43"/>
      <c r="J20" s="43"/>
      <c r="K20" s="43"/>
      <c r="L20" s="43"/>
      <c r="M20" s="43"/>
      <c r="N20" s="43"/>
      <c r="O20" s="43"/>
      <c r="P20" s="43"/>
      <c r="Q20" s="43"/>
      <c r="R20" s="43"/>
      <c r="S20" s="43"/>
      <c r="T20" s="43"/>
      <c r="U20" s="43"/>
      <c r="V20" s="43"/>
      <c r="W20" s="43"/>
      <c r="X20" s="43"/>
      <c r="Y20" s="43"/>
    </row>
    <row r="21">
      <c r="A21" s="138"/>
      <c r="B21" s="52"/>
      <c r="C21" s="112"/>
      <c r="D21" s="112"/>
      <c r="E21" s="112"/>
      <c r="F21" s="146"/>
      <c r="G21" s="146"/>
      <c r="H21" s="146"/>
      <c r="I21" s="43"/>
      <c r="J21" s="43"/>
      <c r="K21" s="43"/>
      <c r="L21" s="43"/>
      <c r="M21" s="43"/>
      <c r="N21" s="43"/>
      <c r="O21" s="43"/>
      <c r="P21" s="43"/>
      <c r="Q21" s="43"/>
      <c r="R21" s="43"/>
      <c r="S21" s="43"/>
      <c r="T21" s="43"/>
      <c r="U21" s="43"/>
      <c r="V21" s="43"/>
      <c r="W21" s="43"/>
      <c r="X21" s="43"/>
      <c r="Y21" s="43"/>
    </row>
    <row r="22">
      <c r="A22" s="140" t="s">
        <v>201</v>
      </c>
      <c r="B22" s="5"/>
      <c r="C22" s="157"/>
      <c r="D22" s="157"/>
      <c r="E22" s="113"/>
      <c r="F22" s="158"/>
      <c r="G22" s="158"/>
      <c r="H22" s="158"/>
      <c r="I22" s="58"/>
      <c r="J22" s="58"/>
      <c r="K22" s="58"/>
      <c r="L22" s="58"/>
      <c r="M22" s="58"/>
      <c r="N22" s="58"/>
      <c r="O22" s="58"/>
      <c r="P22" s="58"/>
      <c r="Q22" s="58"/>
      <c r="R22" s="58"/>
      <c r="S22" s="58"/>
      <c r="T22" s="58"/>
      <c r="U22" s="58"/>
      <c r="V22" s="58"/>
      <c r="W22" s="58"/>
      <c r="X22" s="58"/>
      <c r="Y22" s="58"/>
    </row>
    <row r="23">
      <c r="A23" s="138"/>
      <c r="B23" s="143" t="s">
        <v>202</v>
      </c>
      <c r="C23" s="138"/>
      <c r="D23" s="138"/>
      <c r="E23" s="112"/>
      <c r="F23" s="146"/>
      <c r="G23" s="146"/>
      <c r="H23" s="146"/>
      <c r="I23" s="43"/>
      <c r="J23" s="43"/>
      <c r="K23" s="43"/>
      <c r="L23" s="43"/>
      <c r="M23" s="43"/>
      <c r="N23" s="43"/>
      <c r="O23" s="43"/>
      <c r="P23" s="43"/>
      <c r="Q23" s="43"/>
      <c r="R23" s="43"/>
      <c r="S23" s="43"/>
      <c r="T23" s="43"/>
      <c r="U23" s="43"/>
      <c r="V23" s="43"/>
      <c r="W23" s="43"/>
      <c r="X23" s="43"/>
      <c r="Y23" s="43"/>
    </row>
    <row r="24">
      <c r="A24" s="138"/>
      <c r="B24" s="49"/>
      <c r="C24" s="45"/>
      <c r="D24" s="45" t="s">
        <v>244</v>
      </c>
      <c r="E24" s="45" t="s">
        <v>245</v>
      </c>
      <c r="F24" s="45" t="s">
        <v>246</v>
      </c>
      <c r="G24" s="59" t="s">
        <v>247</v>
      </c>
      <c r="H24" s="59"/>
      <c r="I24" s="43"/>
      <c r="J24" s="43"/>
      <c r="K24" s="43"/>
      <c r="L24" s="43"/>
      <c r="M24" s="43"/>
      <c r="N24" s="43"/>
      <c r="O24" s="43"/>
      <c r="P24" s="43"/>
      <c r="Q24" s="43"/>
      <c r="R24" s="43"/>
      <c r="S24" s="43"/>
      <c r="T24" s="43"/>
      <c r="U24" s="43"/>
      <c r="V24" s="43"/>
      <c r="W24" s="43"/>
      <c r="X24" s="43"/>
      <c r="Y24" s="43"/>
    </row>
    <row r="25">
      <c r="A25" s="138"/>
      <c r="B25" s="49"/>
      <c r="C25" s="147" t="s">
        <v>206</v>
      </c>
      <c r="D25" s="162">
        <f>'Ratios 2020'!D33</f>
        <v>0.5765518693</v>
      </c>
      <c r="E25" s="162">
        <f>'Ratios 2021'!D33</f>
        <v>0.5974177769</v>
      </c>
      <c r="F25" s="162">
        <f>'Ratios 2022'!D33</f>
        <v>0.6094881059</v>
      </c>
      <c r="G25" s="181">
        <f>average(D25:F25)</f>
        <v>0.5944859174</v>
      </c>
      <c r="H25" s="149" t="s">
        <v>207</v>
      </c>
      <c r="I25" s="43"/>
      <c r="J25" s="43"/>
      <c r="K25" s="43"/>
      <c r="L25" s="43"/>
      <c r="M25" s="43"/>
      <c r="N25" s="43"/>
      <c r="O25" s="43"/>
      <c r="P25" s="43"/>
      <c r="Q25" s="43"/>
      <c r="R25" s="43"/>
      <c r="S25" s="43"/>
      <c r="T25" s="43"/>
      <c r="U25" s="43"/>
      <c r="V25" s="43"/>
      <c r="W25" s="43"/>
      <c r="X25" s="43"/>
      <c r="Y25" s="43"/>
    </row>
    <row r="26">
      <c r="A26" s="138"/>
      <c r="B26" s="52"/>
      <c r="C26" s="147"/>
      <c r="D26" s="147"/>
      <c r="E26" s="162"/>
      <c r="F26" s="149"/>
      <c r="G26" s="149"/>
      <c r="H26" s="149"/>
      <c r="I26" s="43"/>
      <c r="J26" s="43"/>
      <c r="K26" s="43"/>
      <c r="L26" s="43"/>
      <c r="M26" s="43"/>
      <c r="N26" s="43"/>
      <c r="O26" s="43"/>
      <c r="P26" s="43"/>
      <c r="Q26" s="43"/>
      <c r="R26" s="43"/>
      <c r="S26" s="43"/>
      <c r="T26" s="43"/>
      <c r="U26" s="43"/>
      <c r="V26" s="43"/>
      <c r="W26" s="43"/>
      <c r="X26" s="43"/>
      <c r="Y26" s="43"/>
    </row>
    <row r="27">
      <c r="A27" s="140" t="s">
        <v>208</v>
      </c>
      <c r="B27" s="5"/>
      <c r="C27" s="157"/>
      <c r="D27" s="157"/>
      <c r="E27" s="113"/>
      <c r="F27" s="158"/>
      <c r="G27" s="158"/>
      <c r="H27" s="158"/>
      <c r="I27" s="58"/>
      <c r="J27" s="58"/>
      <c r="K27" s="58"/>
      <c r="L27" s="58"/>
      <c r="M27" s="58"/>
      <c r="N27" s="58"/>
      <c r="O27" s="58"/>
      <c r="P27" s="58"/>
      <c r="Q27" s="58"/>
      <c r="R27" s="58"/>
      <c r="S27" s="58"/>
      <c r="T27" s="58"/>
      <c r="U27" s="58"/>
      <c r="V27" s="58"/>
      <c r="W27" s="58"/>
      <c r="X27" s="58"/>
      <c r="Y27" s="58"/>
    </row>
    <row r="28">
      <c r="A28" s="138"/>
      <c r="B28" s="163" t="s">
        <v>209</v>
      </c>
      <c r="C28" s="138"/>
      <c r="D28" s="138"/>
      <c r="E28" s="112"/>
      <c r="F28" s="146"/>
      <c r="G28" s="146"/>
      <c r="H28" s="146"/>
      <c r="I28" s="43"/>
      <c r="J28" s="43"/>
      <c r="K28" s="43"/>
      <c r="L28" s="43"/>
      <c r="M28" s="43"/>
      <c r="N28" s="43"/>
      <c r="O28" s="43"/>
      <c r="P28" s="43"/>
      <c r="Q28" s="43"/>
      <c r="R28" s="43"/>
      <c r="S28" s="43"/>
      <c r="T28" s="43"/>
      <c r="U28" s="43"/>
      <c r="V28" s="43"/>
      <c r="W28" s="43"/>
      <c r="X28" s="43"/>
      <c r="Y28" s="43"/>
    </row>
    <row r="29">
      <c r="A29" s="138"/>
      <c r="B29" s="49"/>
      <c r="C29" s="45"/>
      <c r="D29" s="45" t="s">
        <v>244</v>
      </c>
      <c r="E29" s="45" t="s">
        <v>245</v>
      </c>
      <c r="F29" s="45" t="s">
        <v>246</v>
      </c>
      <c r="G29" s="59" t="s">
        <v>247</v>
      </c>
      <c r="H29" s="59"/>
      <c r="I29" s="43"/>
      <c r="J29" s="43"/>
      <c r="K29" s="43"/>
      <c r="L29" s="43"/>
      <c r="M29" s="43"/>
      <c r="N29" s="43"/>
      <c r="O29" s="43"/>
      <c r="P29" s="43"/>
      <c r="Q29" s="43"/>
      <c r="R29" s="43"/>
      <c r="S29" s="43"/>
      <c r="T29" s="43"/>
      <c r="U29" s="43"/>
      <c r="V29" s="43"/>
      <c r="W29" s="43"/>
      <c r="X29" s="43"/>
      <c r="Y29" s="43"/>
    </row>
    <row r="30">
      <c r="A30" s="138"/>
      <c r="B30" s="49"/>
      <c r="C30" s="147" t="s">
        <v>208</v>
      </c>
      <c r="D30" s="162">
        <f>'Ratios 2020'!D38</f>
        <v>0.07083686883</v>
      </c>
      <c r="E30" s="162">
        <f>'Ratios 2021'!D38</f>
        <v>0.08495387909</v>
      </c>
      <c r="F30" s="162">
        <f>'Ratios 2022'!D38</f>
        <v>0.0888632074</v>
      </c>
      <c r="G30" s="181">
        <f>average(D30:F30)</f>
        <v>0.08155131844</v>
      </c>
      <c r="H30" s="149" t="s">
        <v>211</v>
      </c>
      <c r="I30" s="43"/>
      <c r="J30" s="43"/>
      <c r="K30" s="43"/>
      <c r="L30" s="43"/>
      <c r="M30" s="43"/>
      <c r="N30" s="43"/>
      <c r="O30" s="43"/>
      <c r="P30" s="43"/>
      <c r="Q30" s="43"/>
      <c r="R30" s="43"/>
      <c r="S30" s="43"/>
      <c r="T30" s="43"/>
      <c r="U30" s="43"/>
      <c r="V30" s="43"/>
      <c r="W30" s="43"/>
      <c r="X30" s="43"/>
      <c r="Y30" s="43"/>
    </row>
    <row r="31">
      <c r="A31" s="138"/>
      <c r="B31" s="52"/>
      <c r="C31" s="3"/>
      <c r="D31" s="3"/>
      <c r="E31" s="3"/>
      <c r="F31" s="3"/>
      <c r="G31" s="3"/>
      <c r="H31" s="3"/>
      <c r="I31" s="43"/>
      <c r="J31" s="43"/>
      <c r="K31" s="43"/>
      <c r="L31" s="43"/>
      <c r="M31" s="43"/>
      <c r="N31" s="43"/>
      <c r="O31" s="43"/>
      <c r="P31" s="43"/>
      <c r="Q31" s="43"/>
      <c r="R31" s="43"/>
      <c r="S31" s="43"/>
      <c r="T31" s="43"/>
      <c r="U31" s="43"/>
      <c r="V31" s="43"/>
      <c r="W31" s="43"/>
      <c r="X31" s="43"/>
      <c r="Y31" s="43"/>
    </row>
    <row r="32">
      <c r="A32" s="140" t="s">
        <v>212</v>
      </c>
      <c r="B32" s="5"/>
      <c r="C32" s="113"/>
      <c r="D32" s="113"/>
      <c r="E32" s="113"/>
      <c r="F32" s="158"/>
      <c r="G32" s="158"/>
      <c r="H32" s="158"/>
      <c r="I32" s="58"/>
      <c r="J32" s="58"/>
      <c r="K32" s="58"/>
      <c r="L32" s="58"/>
      <c r="M32" s="58"/>
      <c r="N32" s="58"/>
      <c r="O32" s="58"/>
      <c r="P32" s="58"/>
      <c r="Q32" s="58"/>
      <c r="R32" s="58"/>
      <c r="S32" s="58"/>
      <c r="T32" s="58"/>
      <c r="U32" s="58"/>
      <c r="V32" s="58"/>
      <c r="W32" s="58"/>
      <c r="X32" s="58"/>
      <c r="Y32" s="58"/>
    </row>
    <row r="33">
      <c r="A33" s="138"/>
      <c r="B33" s="143" t="s">
        <v>213</v>
      </c>
      <c r="C33" s="138"/>
      <c r="D33" s="138"/>
      <c r="E33" s="112"/>
      <c r="F33" s="146"/>
      <c r="G33" s="146"/>
      <c r="H33" s="146"/>
      <c r="I33" s="43"/>
      <c r="J33" s="43"/>
      <c r="K33" s="43"/>
      <c r="L33" s="43"/>
      <c r="M33" s="43"/>
      <c r="N33" s="43"/>
      <c r="O33" s="43"/>
      <c r="P33" s="43"/>
      <c r="Q33" s="43"/>
      <c r="R33" s="43"/>
      <c r="S33" s="43"/>
      <c r="T33" s="43"/>
      <c r="U33" s="43"/>
      <c r="V33" s="43"/>
      <c r="W33" s="43"/>
      <c r="X33" s="43"/>
      <c r="Y33" s="43"/>
    </row>
    <row r="34">
      <c r="A34" s="138"/>
      <c r="B34" s="49"/>
      <c r="C34" s="45"/>
      <c r="D34" s="45" t="s">
        <v>244</v>
      </c>
      <c r="E34" s="45" t="s">
        <v>245</v>
      </c>
      <c r="F34" s="45" t="s">
        <v>246</v>
      </c>
      <c r="G34" s="59" t="s">
        <v>247</v>
      </c>
      <c r="H34" s="59"/>
      <c r="I34" s="43"/>
      <c r="J34" s="43"/>
      <c r="K34" s="43"/>
      <c r="L34" s="43"/>
      <c r="M34" s="43"/>
      <c r="N34" s="43"/>
      <c r="O34" s="43"/>
      <c r="P34" s="43"/>
      <c r="Q34" s="43"/>
      <c r="R34" s="43"/>
      <c r="S34" s="43"/>
      <c r="T34" s="43"/>
      <c r="U34" s="43"/>
      <c r="V34" s="43"/>
      <c r="W34" s="43"/>
      <c r="X34" s="43"/>
      <c r="Y34" s="43"/>
    </row>
    <row r="35">
      <c r="A35" s="138"/>
      <c r="B35" s="49"/>
      <c r="C35" s="147" t="s">
        <v>248</v>
      </c>
      <c r="D35" s="162">
        <f>'Ratios 2020'!E41</f>
        <v>0.7961396401</v>
      </c>
      <c r="E35" s="162">
        <f>'Ratios 2021'!E41</f>
        <v>0.8007745447</v>
      </c>
      <c r="F35" s="162">
        <f>'Ratios 2022'!E41</f>
        <v>0.7589519175</v>
      </c>
      <c r="G35" s="181">
        <f t="shared" ref="G35:G37" si="1">average(D35:F35)</f>
        <v>0.7852887008</v>
      </c>
      <c r="H35" s="181"/>
      <c r="I35" s="43"/>
      <c r="J35" s="43"/>
      <c r="K35" s="43"/>
      <c r="L35" s="43"/>
      <c r="M35" s="43"/>
      <c r="N35" s="43"/>
      <c r="O35" s="43"/>
      <c r="P35" s="43"/>
      <c r="Q35" s="43"/>
      <c r="R35" s="43"/>
      <c r="S35" s="43"/>
      <c r="T35" s="43"/>
      <c r="U35" s="43"/>
      <c r="V35" s="43"/>
      <c r="W35" s="43"/>
      <c r="X35" s="43"/>
      <c r="Y35" s="43"/>
    </row>
    <row r="36">
      <c r="A36" s="138"/>
      <c r="B36" s="52"/>
      <c r="C36" s="147" t="s">
        <v>215</v>
      </c>
      <c r="D36" s="162">
        <f>'Ratios 2020'!E42</f>
        <v>0.1867125697</v>
      </c>
      <c r="E36" s="162">
        <f>'Ratios 2021'!E42</f>
        <v>0.1562286811</v>
      </c>
      <c r="F36" s="162">
        <f>'Ratios 2022'!E42</f>
        <v>0.1914894749</v>
      </c>
      <c r="G36" s="181">
        <f t="shared" si="1"/>
        <v>0.1781435752</v>
      </c>
      <c r="H36" s="181"/>
      <c r="I36" s="43"/>
      <c r="J36" s="43"/>
      <c r="K36" s="43"/>
      <c r="L36" s="43"/>
      <c r="M36" s="43"/>
      <c r="N36" s="43"/>
      <c r="O36" s="43"/>
      <c r="P36" s="43"/>
      <c r="Q36" s="43"/>
      <c r="R36" s="43"/>
      <c r="S36" s="43"/>
      <c r="T36" s="43"/>
      <c r="U36" s="43"/>
      <c r="V36" s="43"/>
      <c r="W36" s="43"/>
      <c r="X36" s="43"/>
      <c r="Y36" s="43"/>
    </row>
    <row r="37">
      <c r="A37" s="138"/>
      <c r="B37" s="182"/>
      <c r="C37" s="147" t="s">
        <v>216</v>
      </c>
      <c r="D37" s="162">
        <f>'Ratios 2020'!E43</f>
        <v>0.01714779028</v>
      </c>
      <c r="E37" s="162">
        <f>'Ratios 2021'!E43</f>
        <v>0.04299677422</v>
      </c>
      <c r="F37" s="162">
        <f>'Ratios 2022'!E43</f>
        <v>0.04955860759</v>
      </c>
      <c r="G37" s="181">
        <f t="shared" si="1"/>
        <v>0.03656772403</v>
      </c>
      <c r="H37" s="181"/>
      <c r="I37" s="43"/>
      <c r="J37" s="43"/>
      <c r="K37" s="43"/>
      <c r="L37" s="43"/>
      <c r="M37" s="43"/>
      <c r="N37" s="43"/>
      <c r="O37" s="43"/>
      <c r="P37" s="43"/>
      <c r="Q37" s="43"/>
      <c r="R37" s="43"/>
      <c r="S37" s="43"/>
      <c r="T37" s="43"/>
      <c r="U37" s="43"/>
      <c r="V37" s="43"/>
      <c r="W37" s="43"/>
      <c r="X37" s="43"/>
      <c r="Y37" s="43"/>
    </row>
    <row r="38">
      <c r="A38" s="138"/>
      <c r="B38" s="182"/>
      <c r="C38" s="112"/>
      <c r="D38" s="112"/>
      <c r="E38" s="112"/>
      <c r="F38" s="146"/>
      <c r="G38" s="146"/>
      <c r="H38" s="146"/>
      <c r="I38" s="43"/>
      <c r="J38" s="43"/>
      <c r="K38" s="43"/>
      <c r="L38" s="43"/>
      <c r="M38" s="43"/>
      <c r="N38" s="43"/>
      <c r="O38" s="43"/>
      <c r="P38" s="43"/>
      <c r="Q38" s="43"/>
      <c r="R38" s="43"/>
      <c r="S38" s="43"/>
      <c r="T38" s="43"/>
      <c r="U38" s="43"/>
      <c r="V38" s="43"/>
      <c r="W38" s="43"/>
      <c r="X38" s="43"/>
      <c r="Y38" s="43"/>
    </row>
    <row r="39">
      <c r="A39" s="140" t="s">
        <v>217</v>
      </c>
      <c r="B39" s="5"/>
      <c r="C39" s="157"/>
      <c r="D39" s="157"/>
      <c r="E39" s="113"/>
      <c r="F39" s="158"/>
      <c r="G39" s="158"/>
      <c r="H39" s="158"/>
      <c r="I39" s="58"/>
      <c r="J39" s="58"/>
      <c r="K39" s="58"/>
      <c r="L39" s="58"/>
      <c r="M39" s="58"/>
      <c r="N39" s="58"/>
      <c r="O39" s="58"/>
      <c r="P39" s="58"/>
      <c r="Q39" s="58"/>
      <c r="R39" s="58"/>
      <c r="S39" s="58"/>
      <c r="T39" s="58"/>
      <c r="U39" s="58"/>
      <c r="V39" s="58"/>
      <c r="W39" s="58"/>
      <c r="X39" s="58"/>
      <c r="Y39" s="58"/>
    </row>
    <row r="40">
      <c r="A40" s="138"/>
      <c r="B40" s="143" t="s">
        <v>218</v>
      </c>
      <c r="C40" s="138"/>
      <c r="D40" s="138"/>
      <c r="E40" s="112"/>
      <c r="F40" s="146"/>
      <c r="G40" s="146"/>
      <c r="H40" s="146"/>
      <c r="I40" s="43"/>
      <c r="J40" s="43"/>
      <c r="K40" s="43"/>
      <c r="L40" s="43"/>
      <c r="M40" s="43"/>
      <c r="N40" s="43"/>
      <c r="O40" s="43"/>
      <c r="P40" s="43"/>
      <c r="Q40" s="43"/>
      <c r="R40" s="43"/>
      <c r="S40" s="43"/>
      <c r="T40" s="43"/>
      <c r="U40" s="43"/>
      <c r="V40" s="43"/>
      <c r="W40" s="43"/>
      <c r="X40" s="43"/>
      <c r="Y40" s="43"/>
    </row>
    <row r="41">
      <c r="A41" s="138"/>
      <c r="B41" s="49"/>
      <c r="C41" s="45"/>
      <c r="D41" s="45" t="s">
        <v>244</v>
      </c>
      <c r="E41" s="45" t="s">
        <v>245</v>
      </c>
      <c r="F41" s="45" t="s">
        <v>246</v>
      </c>
      <c r="G41" s="59" t="s">
        <v>247</v>
      </c>
      <c r="H41" s="59"/>
      <c r="I41" s="43"/>
      <c r="J41" s="43"/>
      <c r="K41" s="43"/>
      <c r="L41" s="43"/>
      <c r="M41" s="43"/>
      <c r="N41" s="43"/>
      <c r="O41" s="43"/>
      <c r="P41" s="43"/>
      <c r="Q41" s="43"/>
      <c r="R41" s="43"/>
      <c r="S41" s="43"/>
      <c r="T41" s="43"/>
      <c r="U41" s="43"/>
      <c r="V41" s="43"/>
      <c r="W41" s="43"/>
      <c r="X41" s="43"/>
      <c r="Y41" s="43"/>
    </row>
    <row r="42">
      <c r="A42" s="138"/>
      <c r="B42" s="49"/>
      <c r="C42" s="147" t="s">
        <v>221</v>
      </c>
      <c r="D42" s="165">
        <f>'Ratios 2020'!D49</f>
        <v>1.865747608</v>
      </c>
      <c r="E42" s="165">
        <f>'Ratios 2021'!D49</f>
        <v>4.496735957</v>
      </c>
      <c r="F42" s="165">
        <f>'Ratios 2022'!D49</f>
        <v>1.879981177</v>
      </c>
      <c r="G42" s="183">
        <f>average(D42:F42)</f>
        <v>2.747488247</v>
      </c>
      <c r="H42" s="149" t="s">
        <v>222</v>
      </c>
      <c r="I42" s="43"/>
      <c r="J42" s="43"/>
      <c r="K42" s="43"/>
      <c r="L42" s="43"/>
      <c r="M42" s="43"/>
      <c r="N42" s="43"/>
      <c r="O42" s="43"/>
      <c r="P42" s="43"/>
      <c r="Q42" s="43"/>
      <c r="R42" s="43"/>
      <c r="S42" s="43"/>
      <c r="T42" s="43"/>
      <c r="U42" s="43"/>
      <c r="V42" s="43"/>
      <c r="W42" s="43"/>
      <c r="X42" s="43"/>
      <c r="Y42" s="43"/>
    </row>
    <row r="43">
      <c r="A43" s="138"/>
      <c r="B43" s="52"/>
      <c r="C43" s="112"/>
      <c r="D43" s="112"/>
      <c r="E43" s="112"/>
      <c r="F43" s="146"/>
      <c r="G43" s="146"/>
      <c r="H43" s="146"/>
      <c r="I43" s="43"/>
      <c r="J43" s="43"/>
      <c r="K43" s="43"/>
      <c r="L43" s="43"/>
      <c r="M43" s="43"/>
      <c r="N43" s="43"/>
      <c r="O43" s="43"/>
      <c r="P43" s="43"/>
      <c r="Q43" s="43"/>
      <c r="R43" s="43"/>
      <c r="S43" s="43"/>
      <c r="T43" s="43"/>
      <c r="U43" s="43"/>
      <c r="V43" s="43"/>
      <c r="W43" s="43"/>
      <c r="X43" s="43"/>
      <c r="Y43" s="43"/>
    </row>
    <row r="44">
      <c r="A44" s="140" t="s">
        <v>223</v>
      </c>
      <c r="B44" s="5"/>
      <c r="C44" s="157"/>
      <c r="D44" s="157"/>
      <c r="E44" s="113"/>
      <c r="F44" s="158"/>
      <c r="G44" s="158"/>
      <c r="H44" s="158"/>
      <c r="I44" s="58"/>
      <c r="J44" s="58"/>
      <c r="K44" s="58"/>
      <c r="L44" s="58"/>
      <c r="M44" s="58"/>
      <c r="N44" s="58"/>
      <c r="O44" s="58"/>
      <c r="P44" s="58"/>
      <c r="Q44" s="58"/>
      <c r="R44" s="58"/>
      <c r="S44" s="58"/>
      <c r="T44" s="58"/>
      <c r="U44" s="58"/>
      <c r="V44" s="58"/>
      <c r="W44" s="58"/>
      <c r="X44" s="58"/>
      <c r="Y44" s="58"/>
    </row>
    <row r="45">
      <c r="A45" s="138"/>
      <c r="B45" s="143" t="s">
        <v>224</v>
      </c>
      <c r="C45" s="138"/>
      <c r="D45" s="138"/>
      <c r="E45" s="112"/>
      <c r="F45" s="146"/>
      <c r="G45" s="146"/>
      <c r="H45" s="146"/>
      <c r="I45" s="43"/>
      <c r="J45" s="43"/>
      <c r="K45" s="43"/>
      <c r="L45" s="43"/>
      <c r="M45" s="43"/>
      <c r="N45" s="43"/>
      <c r="O45" s="43"/>
      <c r="P45" s="43"/>
      <c r="Q45" s="43"/>
      <c r="R45" s="43"/>
      <c r="S45" s="43"/>
      <c r="T45" s="43"/>
      <c r="U45" s="43"/>
      <c r="V45" s="43"/>
      <c r="W45" s="43"/>
      <c r="X45" s="43"/>
      <c r="Y45" s="43"/>
    </row>
    <row r="46">
      <c r="A46" s="138"/>
      <c r="B46" s="49"/>
      <c r="C46" s="45"/>
      <c r="D46" s="45" t="s">
        <v>244</v>
      </c>
      <c r="E46" s="45" t="s">
        <v>245</v>
      </c>
      <c r="F46" s="45" t="s">
        <v>246</v>
      </c>
      <c r="G46" s="59" t="s">
        <v>247</v>
      </c>
      <c r="H46" s="59"/>
      <c r="I46" s="43"/>
      <c r="J46" s="43"/>
      <c r="K46" s="43"/>
      <c r="L46" s="43"/>
      <c r="M46" s="43"/>
      <c r="N46" s="43"/>
      <c r="O46" s="43"/>
      <c r="P46" s="43"/>
      <c r="Q46" s="43"/>
      <c r="R46" s="43"/>
      <c r="S46" s="43"/>
      <c r="T46" s="43"/>
      <c r="U46" s="43"/>
      <c r="V46" s="43"/>
      <c r="W46" s="43"/>
      <c r="X46" s="43"/>
      <c r="Y46" s="43"/>
    </row>
    <row r="47">
      <c r="A47" s="138"/>
      <c r="B47" s="49"/>
      <c r="C47" s="147" t="s">
        <v>227</v>
      </c>
      <c r="D47" s="148">
        <f>'Ratios 2020'!D54</f>
        <v>5.981039093</v>
      </c>
      <c r="E47" s="148">
        <f>'Ratios 2021'!D54</f>
        <v>9.431769651</v>
      </c>
      <c r="F47" s="148">
        <f>'Ratios 2022'!D54</f>
        <v>11.50738789</v>
      </c>
      <c r="G47" s="177">
        <f>average(D47:F47)</f>
        <v>8.973398879</v>
      </c>
      <c r="H47" s="149" t="s">
        <v>228</v>
      </c>
      <c r="I47" s="43"/>
      <c r="J47" s="43"/>
      <c r="K47" s="43"/>
      <c r="L47" s="43"/>
      <c r="M47" s="43"/>
      <c r="N47" s="43"/>
      <c r="O47" s="43"/>
      <c r="P47" s="43"/>
      <c r="Q47" s="43"/>
      <c r="R47" s="43"/>
      <c r="S47" s="43"/>
      <c r="T47" s="43"/>
      <c r="U47" s="43"/>
      <c r="V47" s="43"/>
      <c r="W47" s="43"/>
      <c r="X47" s="43"/>
      <c r="Y47" s="43"/>
    </row>
    <row r="48">
      <c r="A48" s="138"/>
      <c r="B48" s="52"/>
      <c r="C48" s="112"/>
      <c r="D48" s="112"/>
      <c r="E48" s="112"/>
      <c r="F48" s="146"/>
      <c r="G48" s="146"/>
      <c r="H48" s="146"/>
      <c r="I48" s="43"/>
      <c r="J48" s="43"/>
      <c r="K48" s="43"/>
      <c r="L48" s="43"/>
      <c r="M48" s="43"/>
      <c r="N48" s="43"/>
      <c r="O48" s="43"/>
      <c r="P48" s="43"/>
      <c r="Q48" s="43"/>
      <c r="R48" s="43"/>
      <c r="S48" s="43"/>
      <c r="T48" s="43"/>
      <c r="U48" s="43"/>
      <c r="V48" s="43"/>
      <c r="W48" s="43"/>
      <c r="X48" s="43"/>
      <c r="Y48" s="43"/>
    </row>
    <row r="49">
      <c r="A49" s="140" t="s">
        <v>229</v>
      </c>
      <c r="B49" s="5"/>
      <c r="C49" s="157"/>
      <c r="D49" s="157"/>
      <c r="E49" s="113"/>
      <c r="F49" s="158"/>
      <c r="G49" s="158"/>
      <c r="H49" s="158"/>
      <c r="I49" s="58"/>
      <c r="J49" s="58"/>
      <c r="K49" s="58"/>
      <c r="L49" s="58"/>
      <c r="M49" s="58"/>
      <c r="N49" s="58"/>
      <c r="O49" s="58"/>
      <c r="P49" s="58"/>
      <c r="Q49" s="58"/>
      <c r="R49" s="58"/>
      <c r="S49" s="58"/>
      <c r="T49" s="58"/>
      <c r="U49" s="58"/>
      <c r="V49" s="58"/>
      <c r="W49" s="58"/>
      <c r="X49" s="58"/>
      <c r="Y49" s="58"/>
    </row>
    <row r="50">
      <c r="A50" s="138"/>
      <c r="B50" s="143" t="s">
        <v>230</v>
      </c>
      <c r="C50" s="138"/>
      <c r="D50" s="138"/>
      <c r="E50" s="112"/>
      <c r="F50" s="146"/>
      <c r="G50" s="146"/>
      <c r="H50" s="146"/>
      <c r="I50" s="43"/>
      <c r="J50" s="43"/>
      <c r="K50" s="43"/>
      <c r="L50" s="43"/>
      <c r="M50" s="43"/>
      <c r="N50" s="43"/>
      <c r="O50" s="43"/>
      <c r="P50" s="43"/>
      <c r="Q50" s="43"/>
      <c r="R50" s="43"/>
      <c r="S50" s="43"/>
      <c r="T50" s="43"/>
      <c r="U50" s="43"/>
      <c r="V50" s="43"/>
      <c r="W50" s="43"/>
      <c r="X50" s="43"/>
      <c r="Y50" s="43"/>
    </row>
    <row r="51">
      <c r="A51" s="138"/>
      <c r="B51" s="49"/>
      <c r="C51" s="45"/>
      <c r="D51" s="45" t="s">
        <v>244</v>
      </c>
      <c r="E51" s="45" t="s">
        <v>245</v>
      </c>
      <c r="F51" s="45" t="s">
        <v>246</v>
      </c>
      <c r="G51" s="59" t="s">
        <v>247</v>
      </c>
      <c r="H51" s="59"/>
      <c r="I51" s="43"/>
      <c r="J51" s="43"/>
      <c r="K51" s="43"/>
      <c r="L51" s="43"/>
      <c r="M51" s="43"/>
      <c r="N51" s="43"/>
      <c r="O51" s="43"/>
      <c r="P51" s="43"/>
      <c r="Q51" s="43"/>
      <c r="R51" s="43"/>
      <c r="S51" s="43"/>
      <c r="T51" s="43"/>
      <c r="U51" s="43"/>
      <c r="V51" s="43"/>
      <c r="W51" s="43"/>
      <c r="X51" s="43"/>
      <c r="Y51" s="43"/>
    </row>
    <row r="52">
      <c r="A52" s="138"/>
      <c r="B52" s="49"/>
      <c r="C52" s="147" t="s">
        <v>233</v>
      </c>
      <c r="D52" s="184">
        <f>'Ratios 2020'!D59</f>
        <v>0</v>
      </c>
      <c r="E52" s="184">
        <f>'Ratios 2021'!D59</f>
        <v>0</v>
      </c>
      <c r="F52" s="184">
        <f>'Ratios 2022'!D59</f>
        <v>0</v>
      </c>
      <c r="G52" s="185">
        <f>average(D52:F52)</f>
        <v>0</v>
      </c>
      <c r="H52" s="149" t="s">
        <v>234</v>
      </c>
      <c r="I52" s="43"/>
      <c r="J52" s="43"/>
      <c r="K52" s="43"/>
      <c r="L52" s="43"/>
      <c r="M52" s="43"/>
      <c r="N52" s="43"/>
      <c r="O52" s="43"/>
      <c r="P52" s="43"/>
      <c r="Q52" s="43"/>
      <c r="R52" s="43"/>
      <c r="S52" s="43"/>
      <c r="T52" s="43"/>
      <c r="U52" s="43"/>
      <c r="V52" s="43"/>
      <c r="W52" s="43"/>
      <c r="X52" s="43"/>
      <c r="Y52" s="43"/>
    </row>
    <row r="53">
      <c r="A53" s="138"/>
      <c r="B53" s="52"/>
      <c r="C53" s="112"/>
      <c r="D53" s="112"/>
      <c r="E53" s="112"/>
      <c r="F53" s="146"/>
      <c r="G53" s="146"/>
      <c r="H53" s="146"/>
      <c r="I53" s="43"/>
      <c r="J53" s="43"/>
      <c r="K53" s="43"/>
      <c r="L53" s="43"/>
      <c r="M53" s="43"/>
      <c r="N53" s="43"/>
      <c r="O53" s="43"/>
      <c r="P53" s="43"/>
      <c r="Q53" s="43"/>
      <c r="R53" s="43"/>
      <c r="S53" s="43"/>
      <c r="T53" s="43"/>
      <c r="U53" s="43"/>
      <c r="V53" s="43"/>
      <c r="W53" s="43"/>
      <c r="X53" s="43"/>
      <c r="Y53" s="43"/>
    </row>
    <row r="54">
      <c r="A54" s="43"/>
      <c r="B54" s="169"/>
      <c r="C54" s="43"/>
      <c r="D54" s="43"/>
      <c r="E54" s="43"/>
      <c r="F54" s="170"/>
      <c r="G54" s="170"/>
      <c r="H54" s="170"/>
      <c r="I54" s="43"/>
      <c r="J54" s="43"/>
      <c r="K54" s="43"/>
      <c r="L54" s="43"/>
      <c r="M54" s="43"/>
      <c r="N54" s="43"/>
      <c r="O54" s="43"/>
      <c r="P54" s="43"/>
      <c r="Q54" s="43"/>
      <c r="R54" s="43"/>
      <c r="S54" s="43"/>
      <c r="T54" s="43"/>
      <c r="U54" s="43"/>
      <c r="V54" s="43"/>
      <c r="W54" s="43"/>
      <c r="X54" s="43"/>
      <c r="Y54" s="43"/>
    </row>
    <row r="55">
      <c r="A55" s="43"/>
      <c r="B55" s="169"/>
      <c r="C55" s="43"/>
      <c r="D55" s="43"/>
      <c r="E55" s="43"/>
      <c r="F55" s="170"/>
      <c r="G55" s="170"/>
      <c r="H55" s="170"/>
      <c r="I55" s="43"/>
      <c r="J55" s="43"/>
      <c r="K55" s="43"/>
      <c r="L55" s="43"/>
      <c r="M55" s="43"/>
      <c r="N55" s="43"/>
      <c r="O55" s="43"/>
      <c r="P55" s="43"/>
      <c r="Q55" s="43"/>
      <c r="R55" s="43"/>
      <c r="S55" s="43"/>
      <c r="T55" s="43"/>
      <c r="U55" s="43"/>
      <c r="V55" s="43"/>
      <c r="W55" s="43"/>
      <c r="X55" s="43"/>
      <c r="Y55" s="43"/>
    </row>
    <row r="56">
      <c r="A56" s="36" t="s">
        <v>43</v>
      </c>
      <c r="B56" s="5"/>
      <c r="C56" s="37"/>
      <c r="D56" s="38"/>
      <c r="E56" s="39"/>
      <c r="F56" s="39"/>
      <c r="G56" s="39"/>
      <c r="H56" s="39"/>
      <c r="I56" s="43"/>
      <c r="J56" s="43"/>
      <c r="K56" s="43"/>
      <c r="L56" s="43"/>
      <c r="M56" s="43"/>
      <c r="N56" s="43"/>
      <c r="O56" s="43"/>
      <c r="P56" s="43"/>
      <c r="Q56" s="43"/>
      <c r="R56" s="43"/>
      <c r="S56" s="43"/>
      <c r="T56" s="43"/>
      <c r="U56" s="43"/>
      <c r="V56" s="43"/>
      <c r="W56" s="43"/>
      <c r="X56" s="43"/>
      <c r="Y56" s="43"/>
    </row>
    <row r="57">
      <c r="A57" s="43"/>
      <c r="B57" s="169"/>
      <c r="C57" s="43"/>
      <c r="D57" s="43"/>
      <c r="E57" s="43"/>
      <c r="F57" s="170"/>
      <c r="G57" s="170"/>
      <c r="H57" s="170"/>
      <c r="I57" s="43"/>
      <c r="J57" s="43"/>
      <c r="K57" s="43"/>
      <c r="L57" s="43"/>
      <c r="M57" s="43"/>
      <c r="N57" s="43"/>
      <c r="O57" s="43"/>
      <c r="P57" s="43"/>
      <c r="Q57" s="43"/>
      <c r="R57" s="43"/>
      <c r="S57" s="43"/>
      <c r="T57" s="43"/>
      <c r="U57" s="43"/>
      <c r="V57" s="43"/>
      <c r="W57" s="43"/>
      <c r="X57" s="43"/>
      <c r="Y57" s="43"/>
    </row>
    <row r="58">
      <c r="A58" s="43"/>
      <c r="B58" s="169"/>
      <c r="C58" s="43"/>
      <c r="D58" s="43"/>
      <c r="E58" s="43"/>
      <c r="F58" s="170"/>
      <c r="G58" s="170"/>
      <c r="H58" s="170"/>
      <c r="I58" s="43"/>
      <c r="J58" s="43"/>
      <c r="K58" s="43"/>
      <c r="L58" s="43"/>
      <c r="M58" s="43"/>
      <c r="N58" s="43"/>
      <c r="O58" s="43"/>
      <c r="P58" s="43"/>
      <c r="Q58" s="43"/>
      <c r="R58" s="43"/>
      <c r="S58" s="43"/>
      <c r="T58" s="43"/>
      <c r="U58" s="43"/>
      <c r="V58" s="43"/>
      <c r="W58" s="43"/>
      <c r="X58" s="43"/>
      <c r="Y58" s="43"/>
    </row>
    <row r="59">
      <c r="A59" s="43"/>
      <c r="B59" s="169"/>
      <c r="C59" s="43"/>
      <c r="D59" s="43"/>
      <c r="E59" s="43"/>
      <c r="F59" s="170"/>
      <c r="G59" s="170"/>
      <c r="H59" s="170"/>
      <c r="I59" s="43"/>
      <c r="J59" s="43"/>
      <c r="K59" s="43"/>
      <c r="L59" s="43"/>
      <c r="M59" s="43"/>
      <c r="N59" s="43"/>
      <c r="O59" s="43"/>
      <c r="P59" s="43"/>
      <c r="Q59" s="43"/>
      <c r="R59" s="43"/>
      <c r="S59" s="43"/>
      <c r="T59" s="43"/>
      <c r="U59" s="43"/>
      <c r="V59" s="43"/>
      <c r="W59" s="43"/>
      <c r="X59" s="43"/>
      <c r="Y59" s="43"/>
    </row>
    <row r="60">
      <c r="A60" s="43"/>
      <c r="B60" s="169"/>
      <c r="C60" s="43"/>
      <c r="D60" s="43"/>
      <c r="E60" s="43"/>
      <c r="F60" s="170"/>
      <c r="G60" s="170"/>
      <c r="H60" s="170"/>
      <c r="I60" s="43"/>
      <c r="J60" s="43"/>
      <c r="K60" s="43"/>
      <c r="L60" s="43"/>
      <c r="M60" s="43"/>
      <c r="N60" s="43"/>
      <c r="O60" s="43"/>
      <c r="P60" s="43"/>
      <c r="Q60" s="43"/>
      <c r="R60" s="43"/>
      <c r="S60" s="43"/>
      <c r="T60" s="43"/>
      <c r="U60" s="43"/>
      <c r="V60" s="43"/>
      <c r="W60" s="43"/>
      <c r="X60" s="43"/>
      <c r="Y60" s="43"/>
    </row>
    <row r="61">
      <c r="A61" s="43"/>
      <c r="B61" s="169"/>
      <c r="C61" s="43"/>
      <c r="D61" s="43"/>
      <c r="E61" s="43"/>
      <c r="F61" s="170"/>
      <c r="G61" s="170"/>
      <c r="H61" s="170"/>
      <c r="I61" s="43"/>
      <c r="J61" s="43"/>
      <c r="K61" s="43"/>
      <c r="L61" s="43"/>
      <c r="M61" s="43"/>
      <c r="N61" s="43"/>
      <c r="O61" s="43"/>
      <c r="P61" s="43"/>
      <c r="Q61" s="43"/>
      <c r="R61" s="43"/>
      <c r="S61" s="43"/>
      <c r="T61" s="43"/>
      <c r="U61" s="43"/>
      <c r="V61" s="43"/>
      <c r="W61" s="43"/>
      <c r="X61" s="43"/>
      <c r="Y61" s="43"/>
    </row>
    <row r="62">
      <c r="A62" s="43"/>
      <c r="B62" s="169"/>
      <c r="C62" s="43"/>
      <c r="D62" s="43"/>
      <c r="E62" s="43"/>
      <c r="F62" s="170"/>
      <c r="G62" s="43"/>
      <c r="H62" s="43"/>
      <c r="I62" s="43"/>
      <c r="J62" s="43"/>
      <c r="K62" s="43"/>
      <c r="L62" s="43"/>
      <c r="M62" s="43"/>
      <c r="N62" s="43"/>
      <c r="O62" s="43"/>
      <c r="P62" s="43"/>
      <c r="Q62" s="43"/>
      <c r="R62" s="43"/>
      <c r="S62" s="43"/>
      <c r="T62" s="43"/>
      <c r="U62" s="43"/>
      <c r="V62" s="43"/>
      <c r="W62" s="43"/>
      <c r="X62" s="43"/>
      <c r="Y62" s="43"/>
    </row>
    <row r="63">
      <c r="A63" s="43"/>
      <c r="B63" s="169"/>
      <c r="C63" s="43"/>
      <c r="D63" s="43"/>
      <c r="E63" s="43"/>
      <c r="F63" s="170"/>
      <c r="G63" s="43"/>
      <c r="H63" s="43"/>
      <c r="I63" s="43"/>
      <c r="J63" s="43"/>
      <c r="K63" s="43"/>
      <c r="L63" s="43"/>
      <c r="M63" s="43"/>
      <c r="N63" s="43"/>
      <c r="O63" s="43"/>
      <c r="P63" s="43"/>
      <c r="Q63" s="43"/>
      <c r="R63" s="43"/>
      <c r="S63" s="43"/>
      <c r="T63" s="43"/>
      <c r="U63" s="43"/>
      <c r="V63" s="43"/>
      <c r="W63" s="43"/>
      <c r="X63" s="43"/>
      <c r="Y63" s="43"/>
    </row>
    <row r="64">
      <c r="A64" s="43"/>
      <c r="B64" s="43"/>
      <c r="C64" s="43"/>
      <c r="D64" s="43"/>
      <c r="E64" s="43"/>
      <c r="F64" s="170"/>
      <c r="G64" s="43"/>
      <c r="H64" s="43"/>
      <c r="I64" s="43"/>
      <c r="J64" s="43"/>
      <c r="K64" s="43"/>
      <c r="L64" s="43"/>
      <c r="M64" s="43"/>
      <c r="N64" s="43"/>
      <c r="O64" s="43"/>
      <c r="P64" s="43"/>
      <c r="Q64" s="43"/>
      <c r="R64" s="43"/>
      <c r="S64" s="43"/>
      <c r="T64" s="43"/>
      <c r="U64" s="43"/>
      <c r="V64" s="43"/>
      <c r="W64" s="43"/>
      <c r="X64" s="43"/>
      <c r="Y64" s="43"/>
    </row>
    <row r="65">
      <c r="A65" s="43"/>
      <c r="B65" s="43"/>
      <c r="C65" s="43"/>
      <c r="D65" s="43"/>
      <c r="E65" s="43"/>
      <c r="F65" s="170"/>
      <c r="G65" s="43"/>
      <c r="H65" s="43"/>
      <c r="I65" s="43"/>
      <c r="J65" s="43"/>
      <c r="K65" s="43"/>
      <c r="L65" s="43"/>
      <c r="M65" s="43"/>
      <c r="N65" s="43"/>
      <c r="O65" s="43"/>
      <c r="P65" s="43"/>
      <c r="Q65" s="43"/>
      <c r="R65" s="43"/>
      <c r="S65" s="43"/>
      <c r="T65" s="43"/>
      <c r="U65" s="43"/>
      <c r="V65" s="43"/>
      <c r="W65" s="43"/>
      <c r="X65" s="43"/>
      <c r="Y65" s="43"/>
    </row>
    <row r="66">
      <c r="A66" s="43"/>
      <c r="B66" s="43"/>
      <c r="C66" s="43"/>
      <c r="D66" s="43"/>
      <c r="E66" s="43"/>
      <c r="F66" s="170"/>
      <c r="G66" s="43"/>
      <c r="H66" s="43"/>
      <c r="I66" s="43"/>
      <c r="J66" s="43"/>
      <c r="K66" s="43"/>
      <c r="L66" s="43"/>
      <c r="M66" s="43"/>
      <c r="N66" s="43"/>
      <c r="O66" s="43"/>
      <c r="P66" s="43"/>
      <c r="Q66" s="43"/>
      <c r="R66" s="43"/>
      <c r="S66" s="43"/>
      <c r="T66" s="43"/>
      <c r="U66" s="43"/>
      <c r="V66" s="43"/>
      <c r="W66" s="43"/>
      <c r="X66" s="43"/>
      <c r="Y66" s="43"/>
    </row>
    <row r="67">
      <c r="A67" s="43"/>
      <c r="B67" s="43"/>
      <c r="C67" s="43"/>
      <c r="D67" s="43"/>
      <c r="E67" s="43"/>
      <c r="F67" s="170"/>
      <c r="G67" s="43"/>
      <c r="H67" s="43"/>
      <c r="I67" s="43"/>
      <c r="J67" s="43"/>
      <c r="K67" s="43"/>
      <c r="L67" s="43"/>
      <c r="M67" s="43"/>
      <c r="N67" s="43"/>
      <c r="O67" s="43"/>
      <c r="P67" s="43"/>
      <c r="Q67" s="43"/>
      <c r="R67" s="43"/>
      <c r="S67" s="43"/>
      <c r="T67" s="43"/>
      <c r="U67" s="43"/>
      <c r="V67" s="43"/>
      <c r="W67" s="43"/>
      <c r="X67" s="43"/>
      <c r="Y67" s="43"/>
    </row>
    <row r="68">
      <c r="A68" s="43"/>
      <c r="B68" s="43"/>
      <c r="C68" s="43"/>
      <c r="D68" s="43"/>
      <c r="E68" s="43"/>
      <c r="F68" s="170"/>
      <c r="G68" s="43"/>
      <c r="H68" s="43"/>
      <c r="I68" s="43"/>
      <c r="J68" s="43"/>
      <c r="K68" s="43"/>
      <c r="L68" s="43"/>
      <c r="M68" s="43"/>
      <c r="N68" s="43"/>
      <c r="O68" s="43"/>
      <c r="P68" s="43"/>
      <c r="Q68" s="43"/>
      <c r="R68" s="43"/>
      <c r="S68" s="43"/>
      <c r="T68" s="43"/>
      <c r="U68" s="43"/>
      <c r="V68" s="43"/>
      <c r="W68" s="43"/>
      <c r="X68" s="43"/>
      <c r="Y68" s="43"/>
    </row>
    <row r="69">
      <c r="A69" s="43"/>
      <c r="B69" s="43"/>
      <c r="C69" s="43"/>
      <c r="D69" s="43"/>
      <c r="E69" s="43"/>
      <c r="F69" s="170"/>
      <c r="G69" s="43"/>
      <c r="H69" s="43"/>
      <c r="I69" s="43"/>
      <c r="J69" s="43"/>
      <c r="K69" s="43"/>
      <c r="L69" s="43"/>
      <c r="M69" s="43"/>
      <c r="N69" s="43"/>
      <c r="O69" s="43"/>
      <c r="P69" s="43"/>
      <c r="Q69" s="43"/>
      <c r="R69" s="43"/>
      <c r="S69" s="43"/>
      <c r="T69" s="43"/>
      <c r="U69" s="43"/>
      <c r="V69" s="43"/>
      <c r="W69" s="43"/>
      <c r="X69" s="43"/>
      <c r="Y69" s="43"/>
    </row>
    <row r="70">
      <c r="A70" s="43"/>
      <c r="B70" s="43"/>
      <c r="C70" s="43"/>
      <c r="D70" s="43"/>
      <c r="E70" s="43"/>
      <c r="F70" s="170"/>
      <c r="G70" s="43"/>
      <c r="H70" s="43"/>
      <c r="I70" s="43"/>
      <c r="J70" s="43"/>
      <c r="K70" s="43"/>
      <c r="L70" s="43"/>
      <c r="M70" s="43"/>
      <c r="N70" s="43"/>
      <c r="O70" s="43"/>
      <c r="P70" s="43"/>
      <c r="Q70" s="43"/>
      <c r="R70" s="43"/>
      <c r="S70" s="43"/>
      <c r="T70" s="43"/>
      <c r="U70" s="43"/>
      <c r="V70" s="43"/>
      <c r="W70" s="43"/>
      <c r="X70" s="43"/>
      <c r="Y70" s="43"/>
    </row>
    <row r="71">
      <c r="A71" s="43"/>
      <c r="B71" s="43"/>
      <c r="C71" s="43"/>
      <c r="D71" s="43"/>
      <c r="E71" s="43"/>
      <c r="F71" s="170"/>
      <c r="G71" s="43"/>
      <c r="H71" s="43"/>
      <c r="I71" s="43"/>
      <c r="J71" s="43"/>
      <c r="K71" s="43"/>
      <c r="L71" s="43"/>
      <c r="M71" s="43"/>
      <c r="N71" s="43"/>
      <c r="O71" s="43"/>
      <c r="P71" s="43"/>
      <c r="Q71" s="43"/>
      <c r="R71" s="43"/>
      <c r="S71" s="43"/>
      <c r="T71" s="43"/>
      <c r="U71" s="43"/>
      <c r="V71" s="43"/>
      <c r="W71" s="43"/>
      <c r="X71" s="43"/>
      <c r="Y71" s="43"/>
    </row>
    <row r="72">
      <c r="A72" s="43"/>
      <c r="B72" s="43"/>
      <c r="C72" s="43"/>
      <c r="D72" s="43"/>
      <c r="E72" s="43"/>
      <c r="F72" s="170"/>
      <c r="G72" s="43"/>
      <c r="H72" s="43"/>
      <c r="I72" s="43"/>
      <c r="J72" s="43"/>
      <c r="K72" s="43"/>
      <c r="L72" s="43"/>
      <c r="M72" s="43"/>
      <c r="N72" s="43"/>
      <c r="O72" s="43"/>
      <c r="P72" s="43"/>
      <c r="Q72" s="43"/>
      <c r="R72" s="43"/>
      <c r="S72" s="43"/>
      <c r="T72" s="43"/>
      <c r="U72" s="43"/>
      <c r="V72" s="43"/>
      <c r="W72" s="43"/>
      <c r="X72" s="43"/>
      <c r="Y72" s="43"/>
    </row>
    <row r="73">
      <c r="A73" s="43"/>
      <c r="B73" s="43"/>
      <c r="C73" s="43"/>
      <c r="D73" s="43"/>
      <c r="E73" s="43"/>
      <c r="F73" s="170"/>
      <c r="G73" s="43"/>
      <c r="H73" s="43"/>
      <c r="I73" s="43"/>
      <c r="J73" s="43"/>
      <c r="K73" s="43"/>
      <c r="L73" s="43"/>
      <c r="M73" s="43"/>
      <c r="N73" s="43"/>
      <c r="O73" s="43"/>
      <c r="P73" s="43"/>
      <c r="Q73" s="43"/>
      <c r="R73" s="43"/>
      <c r="S73" s="43"/>
      <c r="T73" s="43"/>
      <c r="U73" s="43"/>
      <c r="V73" s="43"/>
      <c r="W73" s="43"/>
      <c r="X73" s="43"/>
      <c r="Y73" s="43"/>
    </row>
    <row r="74">
      <c r="A74" s="43"/>
      <c r="B74" s="43"/>
      <c r="C74" s="43"/>
      <c r="D74" s="43"/>
      <c r="E74" s="43"/>
      <c r="F74" s="170"/>
      <c r="G74" s="43"/>
      <c r="H74" s="43"/>
      <c r="I74" s="43"/>
      <c r="J74" s="43"/>
      <c r="K74" s="43"/>
      <c r="L74" s="43"/>
      <c r="M74" s="43"/>
      <c r="N74" s="43"/>
      <c r="O74" s="43"/>
      <c r="P74" s="43"/>
      <c r="Q74" s="43"/>
      <c r="R74" s="43"/>
      <c r="S74" s="43"/>
      <c r="T74" s="43"/>
      <c r="U74" s="43"/>
      <c r="V74" s="43"/>
      <c r="W74" s="43"/>
      <c r="X74" s="43"/>
      <c r="Y74" s="43"/>
    </row>
    <row r="75">
      <c r="A75" s="43"/>
      <c r="B75" s="43"/>
      <c r="C75" s="43"/>
      <c r="D75" s="43"/>
      <c r="E75" s="43"/>
      <c r="F75" s="170"/>
      <c r="G75" s="43"/>
      <c r="H75" s="43"/>
      <c r="I75" s="43"/>
      <c r="J75" s="43"/>
      <c r="K75" s="43"/>
      <c r="L75" s="43"/>
      <c r="M75" s="43"/>
      <c r="N75" s="43"/>
      <c r="O75" s="43"/>
      <c r="P75" s="43"/>
      <c r="Q75" s="43"/>
      <c r="R75" s="43"/>
      <c r="S75" s="43"/>
      <c r="T75" s="43"/>
      <c r="U75" s="43"/>
      <c r="V75" s="43"/>
      <c r="W75" s="43"/>
      <c r="X75" s="43"/>
      <c r="Y75" s="43"/>
    </row>
    <row r="76">
      <c r="A76" s="43"/>
      <c r="B76" s="43"/>
      <c r="C76" s="43"/>
      <c r="D76" s="43"/>
      <c r="E76" s="43"/>
      <c r="F76" s="170"/>
      <c r="G76" s="43"/>
      <c r="H76" s="43"/>
      <c r="I76" s="43"/>
      <c r="J76" s="43"/>
      <c r="K76" s="43"/>
      <c r="L76" s="43"/>
      <c r="M76" s="43"/>
      <c r="N76" s="43"/>
      <c r="O76" s="43"/>
      <c r="P76" s="43"/>
      <c r="Q76" s="43"/>
      <c r="R76" s="43"/>
      <c r="S76" s="43"/>
      <c r="T76" s="43"/>
      <c r="U76" s="43"/>
      <c r="V76" s="43"/>
      <c r="W76" s="43"/>
      <c r="X76" s="43"/>
      <c r="Y76" s="43"/>
    </row>
    <row r="77">
      <c r="A77" s="43"/>
      <c r="B77" s="43"/>
      <c r="C77" s="43"/>
      <c r="D77" s="43"/>
      <c r="E77" s="43"/>
      <c r="F77" s="170"/>
      <c r="G77" s="43"/>
      <c r="H77" s="43"/>
      <c r="I77" s="43"/>
      <c r="J77" s="43"/>
      <c r="K77" s="43"/>
      <c r="L77" s="43"/>
      <c r="M77" s="43"/>
      <c r="N77" s="43"/>
      <c r="O77" s="43"/>
      <c r="P77" s="43"/>
      <c r="Q77" s="43"/>
      <c r="R77" s="43"/>
      <c r="S77" s="43"/>
      <c r="T77" s="43"/>
      <c r="U77" s="43"/>
      <c r="V77" s="43"/>
      <c r="W77" s="43"/>
      <c r="X77" s="43"/>
      <c r="Y77" s="43"/>
    </row>
    <row r="78">
      <c r="A78" s="43"/>
      <c r="B78" s="43"/>
      <c r="C78" s="43"/>
      <c r="D78" s="43"/>
      <c r="E78" s="43"/>
      <c r="F78" s="170"/>
      <c r="G78" s="43"/>
      <c r="H78" s="43"/>
      <c r="I78" s="43"/>
      <c r="J78" s="43"/>
      <c r="K78" s="43"/>
      <c r="L78" s="43"/>
      <c r="M78" s="43"/>
      <c r="N78" s="43"/>
      <c r="O78" s="43"/>
      <c r="P78" s="43"/>
      <c r="Q78" s="43"/>
      <c r="R78" s="43"/>
      <c r="S78" s="43"/>
      <c r="T78" s="43"/>
      <c r="U78" s="43"/>
      <c r="V78" s="43"/>
      <c r="W78" s="43"/>
      <c r="X78" s="43"/>
      <c r="Y78" s="43"/>
    </row>
    <row r="79">
      <c r="A79" s="43"/>
      <c r="B79" s="43"/>
      <c r="C79" s="43"/>
      <c r="D79" s="43"/>
      <c r="E79" s="43"/>
      <c r="F79" s="170"/>
      <c r="G79" s="43"/>
      <c r="H79" s="43"/>
      <c r="I79" s="43"/>
      <c r="J79" s="43"/>
      <c r="K79" s="43"/>
      <c r="L79" s="43"/>
      <c r="M79" s="43"/>
      <c r="N79" s="43"/>
      <c r="O79" s="43"/>
      <c r="P79" s="43"/>
      <c r="Q79" s="43"/>
      <c r="R79" s="43"/>
      <c r="S79" s="43"/>
      <c r="T79" s="43"/>
      <c r="U79" s="43"/>
      <c r="V79" s="43"/>
      <c r="W79" s="43"/>
      <c r="X79" s="43"/>
      <c r="Y79" s="43"/>
    </row>
    <row r="80">
      <c r="A80" s="43"/>
      <c r="B80" s="43"/>
      <c r="C80" s="43"/>
      <c r="D80" s="43"/>
      <c r="E80" s="43"/>
      <c r="F80" s="170"/>
      <c r="G80" s="43"/>
      <c r="H80" s="43"/>
      <c r="I80" s="43"/>
      <c r="J80" s="43"/>
      <c r="K80" s="43"/>
      <c r="L80" s="43"/>
      <c r="M80" s="43"/>
      <c r="N80" s="43"/>
      <c r="O80" s="43"/>
      <c r="P80" s="43"/>
      <c r="Q80" s="43"/>
      <c r="R80" s="43"/>
      <c r="S80" s="43"/>
      <c r="T80" s="43"/>
      <c r="U80" s="43"/>
      <c r="V80" s="43"/>
      <c r="W80" s="43"/>
      <c r="X80" s="43"/>
      <c r="Y80" s="43"/>
    </row>
    <row r="81">
      <c r="A81" s="43"/>
      <c r="B81" s="43"/>
      <c r="C81" s="43"/>
      <c r="D81" s="43"/>
      <c r="E81" s="43"/>
      <c r="F81" s="170"/>
      <c r="G81" s="43"/>
      <c r="H81" s="43"/>
      <c r="I81" s="43"/>
      <c r="J81" s="43"/>
      <c r="K81" s="43"/>
      <c r="L81" s="43"/>
      <c r="M81" s="43"/>
      <c r="N81" s="43"/>
      <c r="O81" s="43"/>
      <c r="P81" s="43"/>
      <c r="Q81" s="43"/>
      <c r="R81" s="43"/>
      <c r="S81" s="43"/>
      <c r="T81" s="43"/>
      <c r="U81" s="43"/>
      <c r="V81" s="43"/>
      <c r="W81" s="43"/>
      <c r="X81" s="43"/>
      <c r="Y81" s="43"/>
    </row>
    <row r="82">
      <c r="A82" s="43"/>
      <c r="B82" s="43"/>
      <c r="C82" s="43"/>
      <c r="D82" s="43"/>
      <c r="E82" s="43"/>
      <c r="F82" s="170"/>
      <c r="G82" s="43"/>
      <c r="H82" s="43"/>
      <c r="I82" s="43"/>
      <c r="J82" s="43"/>
      <c r="K82" s="43"/>
      <c r="L82" s="43"/>
      <c r="M82" s="43"/>
      <c r="N82" s="43"/>
      <c r="O82" s="43"/>
      <c r="P82" s="43"/>
      <c r="Q82" s="43"/>
      <c r="R82" s="43"/>
      <c r="S82" s="43"/>
      <c r="T82" s="43"/>
      <c r="U82" s="43"/>
      <c r="V82" s="43"/>
      <c r="W82" s="43"/>
      <c r="X82" s="43"/>
      <c r="Y82" s="43"/>
    </row>
    <row r="83">
      <c r="A83" s="43"/>
      <c r="B83" s="43"/>
      <c r="C83" s="43"/>
      <c r="D83" s="43"/>
      <c r="E83" s="43"/>
      <c r="F83" s="170"/>
      <c r="G83" s="43"/>
      <c r="H83" s="43"/>
      <c r="I83" s="43"/>
      <c r="J83" s="43"/>
      <c r="K83" s="43"/>
      <c r="L83" s="43"/>
      <c r="M83" s="43"/>
      <c r="N83" s="43"/>
      <c r="O83" s="43"/>
      <c r="P83" s="43"/>
      <c r="Q83" s="43"/>
      <c r="R83" s="43"/>
      <c r="S83" s="43"/>
      <c r="T83" s="43"/>
      <c r="U83" s="43"/>
      <c r="V83" s="43"/>
      <c r="W83" s="43"/>
      <c r="X83" s="43"/>
      <c r="Y83" s="43"/>
    </row>
    <row r="84">
      <c r="A84" s="43"/>
      <c r="B84" s="43"/>
      <c r="C84" s="43"/>
      <c r="D84" s="43"/>
      <c r="E84" s="43"/>
      <c r="F84" s="170"/>
      <c r="G84" s="43"/>
      <c r="H84" s="43"/>
      <c r="I84" s="43"/>
      <c r="J84" s="43"/>
      <c r="K84" s="43"/>
      <c r="L84" s="43"/>
      <c r="M84" s="43"/>
      <c r="N84" s="43"/>
      <c r="O84" s="43"/>
      <c r="P84" s="43"/>
      <c r="Q84" s="43"/>
      <c r="R84" s="43"/>
      <c r="S84" s="43"/>
      <c r="T84" s="43"/>
      <c r="U84" s="43"/>
      <c r="V84" s="43"/>
      <c r="W84" s="43"/>
      <c r="X84" s="43"/>
      <c r="Y84" s="43"/>
    </row>
    <row r="85">
      <c r="A85" s="43"/>
      <c r="B85" s="43"/>
      <c r="C85" s="43"/>
      <c r="D85" s="43"/>
      <c r="E85" s="43"/>
      <c r="F85" s="170"/>
      <c r="G85" s="43"/>
      <c r="H85" s="43"/>
      <c r="I85" s="43"/>
      <c r="J85" s="43"/>
      <c r="K85" s="43"/>
      <c r="L85" s="43"/>
      <c r="M85" s="43"/>
      <c r="N85" s="43"/>
      <c r="O85" s="43"/>
      <c r="P85" s="43"/>
      <c r="Q85" s="43"/>
      <c r="R85" s="43"/>
      <c r="S85" s="43"/>
      <c r="T85" s="43"/>
      <c r="U85" s="43"/>
      <c r="V85" s="43"/>
      <c r="W85" s="43"/>
      <c r="X85" s="43"/>
      <c r="Y85" s="43"/>
    </row>
    <row r="86">
      <c r="A86" s="43"/>
      <c r="B86" s="43"/>
      <c r="C86" s="43"/>
      <c r="D86" s="43"/>
      <c r="E86" s="43"/>
      <c r="F86" s="170"/>
      <c r="G86" s="43"/>
      <c r="H86" s="43"/>
      <c r="I86" s="43"/>
      <c r="J86" s="43"/>
      <c r="K86" s="43"/>
      <c r="L86" s="43"/>
      <c r="M86" s="43"/>
      <c r="N86" s="43"/>
      <c r="O86" s="43"/>
      <c r="P86" s="43"/>
      <c r="Q86" s="43"/>
      <c r="R86" s="43"/>
      <c r="S86" s="43"/>
      <c r="T86" s="43"/>
      <c r="U86" s="43"/>
      <c r="V86" s="43"/>
      <c r="W86" s="43"/>
      <c r="X86" s="43"/>
      <c r="Y86" s="43"/>
    </row>
    <row r="87">
      <c r="A87" s="43"/>
      <c r="B87" s="43"/>
      <c r="C87" s="43"/>
      <c r="D87" s="43"/>
      <c r="E87" s="43"/>
      <c r="F87" s="170"/>
      <c r="G87" s="43"/>
      <c r="H87" s="43"/>
      <c r="I87" s="43"/>
      <c r="J87" s="43"/>
      <c r="K87" s="43"/>
      <c r="L87" s="43"/>
      <c r="M87" s="43"/>
      <c r="N87" s="43"/>
      <c r="O87" s="43"/>
      <c r="P87" s="43"/>
      <c r="Q87" s="43"/>
      <c r="R87" s="43"/>
      <c r="S87" s="43"/>
      <c r="T87" s="43"/>
      <c r="U87" s="43"/>
      <c r="V87" s="43"/>
      <c r="W87" s="43"/>
      <c r="X87" s="43"/>
      <c r="Y87" s="43"/>
    </row>
    <row r="88">
      <c r="A88" s="43"/>
      <c r="B88" s="43"/>
      <c r="C88" s="43"/>
      <c r="D88" s="43"/>
      <c r="E88" s="43"/>
      <c r="F88" s="170"/>
      <c r="G88" s="43"/>
      <c r="H88" s="43"/>
      <c r="I88" s="43"/>
      <c r="J88" s="43"/>
      <c r="K88" s="43"/>
      <c r="L88" s="43"/>
      <c r="M88" s="43"/>
      <c r="N88" s="43"/>
      <c r="O88" s="43"/>
      <c r="P88" s="43"/>
      <c r="Q88" s="43"/>
      <c r="R88" s="43"/>
      <c r="S88" s="43"/>
      <c r="T88" s="43"/>
      <c r="U88" s="43"/>
      <c r="V88" s="43"/>
      <c r="W88" s="43"/>
      <c r="X88" s="43"/>
      <c r="Y88" s="43"/>
    </row>
    <row r="89">
      <c r="A89" s="43"/>
      <c r="B89" s="43"/>
      <c r="C89" s="43"/>
      <c r="D89" s="43"/>
      <c r="E89" s="43"/>
      <c r="F89" s="170"/>
      <c r="G89" s="43"/>
      <c r="H89" s="43"/>
      <c r="I89" s="43"/>
      <c r="J89" s="43"/>
      <c r="K89" s="43"/>
      <c r="L89" s="43"/>
      <c r="M89" s="43"/>
      <c r="N89" s="43"/>
      <c r="O89" s="43"/>
      <c r="P89" s="43"/>
      <c r="Q89" s="43"/>
      <c r="R89" s="43"/>
      <c r="S89" s="43"/>
      <c r="T89" s="43"/>
      <c r="U89" s="43"/>
      <c r="V89" s="43"/>
      <c r="W89" s="43"/>
      <c r="X89" s="43"/>
      <c r="Y89" s="43"/>
    </row>
    <row r="90">
      <c r="A90" s="43"/>
      <c r="B90" s="43"/>
      <c r="C90" s="43"/>
      <c r="D90" s="43"/>
      <c r="E90" s="43"/>
      <c r="F90" s="170"/>
      <c r="G90" s="43"/>
      <c r="H90" s="43"/>
      <c r="I90" s="43"/>
      <c r="J90" s="43"/>
      <c r="K90" s="43"/>
      <c r="L90" s="43"/>
      <c r="M90" s="43"/>
      <c r="N90" s="43"/>
      <c r="O90" s="43"/>
      <c r="P90" s="43"/>
      <c r="Q90" s="43"/>
      <c r="R90" s="43"/>
      <c r="S90" s="43"/>
      <c r="T90" s="43"/>
      <c r="U90" s="43"/>
      <c r="V90" s="43"/>
      <c r="W90" s="43"/>
      <c r="X90" s="43"/>
      <c r="Y90" s="43"/>
    </row>
    <row r="91">
      <c r="A91" s="43"/>
      <c r="B91" s="43"/>
      <c r="C91" s="43"/>
      <c r="D91" s="43"/>
      <c r="E91" s="43"/>
      <c r="F91" s="170"/>
      <c r="G91" s="43"/>
      <c r="H91" s="43"/>
      <c r="I91" s="43"/>
      <c r="J91" s="43"/>
      <c r="K91" s="43"/>
      <c r="L91" s="43"/>
      <c r="M91" s="43"/>
      <c r="N91" s="43"/>
      <c r="O91" s="43"/>
      <c r="P91" s="43"/>
      <c r="Q91" s="43"/>
      <c r="R91" s="43"/>
      <c r="S91" s="43"/>
      <c r="T91" s="43"/>
      <c r="U91" s="43"/>
      <c r="V91" s="43"/>
      <c r="W91" s="43"/>
      <c r="X91" s="43"/>
      <c r="Y91" s="43"/>
    </row>
    <row r="92">
      <c r="A92" s="43"/>
      <c r="B92" s="43"/>
      <c r="C92" s="43"/>
      <c r="D92" s="43"/>
      <c r="E92" s="43"/>
      <c r="F92" s="170"/>
      <c r="G92" s="43"/>
      <c r="H92" s="43"/>
      <c r="I92" s="43"/>
      <c r="J92" s="43"/>
      <c r="K92" s="43"/>
      <c r="L92" s="43"/>
      <c r="M92" s="43"/>
      <c r="N92" s="43"/>
      <c r="O92" s="43"/>
      <c r="P92" s="43"/>
      <c r="Q92" s="43"/>
      <c r="R92" s="43"/>
      <c r="S92" s="43"/>
      <c r="T92" s="43"/>
      <c r="U92" s="43"/>
      <c r="V92" s="43"/>
      <c r="W92" s="43"/>
      <c r="X92" s="43"/>
      <c r="Y92" s="43"/>
    </row>
    <row r="93">
      <c r="A93" s="43"/>
      <c r="B93" s="43"/>
      <c r="C93" s="43"/>
      <c r="D93" s="43"/>
      <c r="E93" s="43"/>
      <c r="F93" s="170"/>
      <c r="G93" s="43"/>
      <c r="H93" s="43"/>
      <c r="I93" s="43"/>
      <c r="J93" s="43"/>
      <c r="K93" s="43"/>
      <c r="L93" s="43"/>
      <c r="M93" s="43"/>
      <c r="N93" s="43"/>
      <c r="O93" s="43"/>
      <c r="P93" s="43"/>
      <c r="Q93" s="43"/>
      <c r="R93" s="43"/>
      <c r="S93" s="43"/>
      <c r="T93" s="43"/>
      <c r="U93" s="43"/>
      <c r="V93" s="43"/>
      <c r="W93" s="43"/>
      <c r="X93" s="43"/>
      <c r="Y93" s="43"/>
    </row>
    <row r="94">
      <c r="A94" s="43"/>
      <c r="B94" s="43"/>
      <c r="C94" s="43"/>
      <c r="D94" s="43"/>
      <c r="E94" s="43"/>
      <c r="F94" s="170"/>
      <c r="G94" s="43"/>
      <c r="H94" s="43"/>
      <c r="I94" s="43"/>
      <c r="J94" s="43"/>
      <c r="K94" s="43"/>
      <c r="L94" s="43"/>
      <c r="M94" s="43"/>
      <c r="N94" s="43"/>
      <c r="O94" s="43"/>
      <c r="P94" s="43"/>
      <c r="Q94" s="43"/>
      <c r="R94" s="43"/>
      <c r="S94" s="43"/>
      <c r="T94" s="43"/>
      <c r="U94" s="43"/>
      <c r="V94" s="43"/>
      <c r="W94" s="43"/>
      <c r="X94" s="43"/>
      <c r="Y94" s="43"/>
    </row>
    <row r="95">
      <c r="A95" s="43"/>
      <c r="B95" s="43"/>
      <c r="C95" s="43"/>
      <c r="D95" s="43"/>
      <c r="E95" s="43"/>
      <c r="F95" s="170"/>
      <c r="G95" s="43"/>
      <c r="H95" s="43"/>
      <c r="I95" s="43"/>
      <c r="J95" s="43"/>
      <c r="K95" s="43"/>
      <c r="L95" s="43"/>
      <c r="M95" s="43"/>
      <c r="N95" s="43"/>
      <c r="O95" s="43"/>
      <c r="P95" s="43"/>
      <c r="Q95" s="43"/>
      <c r="R95" s="43"/>
      <c r="S95" s="43"/>
      <c r="T95" s="43"/>
      <c r="U95" s="43"/>
      <c r="V95" s="43"/>
      <c r="W95" s="43"/>
      <c r="X95" s="43"/>
      <c r="Y95" s="43"/>
    </row>
    <row r="96">
      <c r="A96" s="43"/>
      <c r="B96" s="43"/>
      <c r="C96" s="43"/>
      <c r="D96" s="43"/>
      <c r="E96" s="43"/>
      <c r="F96" s="170"/>
      <c r="G96" s="43"/>
      <c r="H96" s="43"/>
      <c r="I96" s="43"/>
      <c r="J96" s="43"/>
      <c r="K96" s="43"/>
      <c r="L96" s="43"/>
      <c r="M96" s="43"/>
      <c r="N96" s="43"/>
      <c r="O96" s="43"/>
      <c r="P96" s="43"/>
      <c r="Q96" s="43"/>
      <c r="R96" s="43"/>
      <c r="S96" s="43"/>
      <c r="T96" s="43"/>
      <c r="U96" s="43"/>
      <c r="V96" s="43"/>
      <c r="W96" s="43"/>
      <c r="X96" s="43"/>
      <c r="Y96" s="43"/>
    </row>
    <row r="97">
      <c r="A97" s="43"/>
      <c r="B97" s="43"/>
      <c r="C97" s="43"/>
      <c r="D97" s="43"/>
      <c r="E97" s="43"/>
      <c r="F97" s="170"/>
      <c r="G97" s="43"/>
      <c r="H97" s="43"/>
      <c r="I97" s="43"/>
      <c r="J97" s="43"/>
      <c r="K97" s="43"/>
      <c r="L97" s="43"/>
      <c r="M97" s="43"/>
      <c r="N97" s="43"/>
      <c r="O97" s="43"/>
      <c r="P97" s="43"/>
      <c r="Q97" s="43"/>
      <c r="R97" s="43"/>
      <c r="S97" s="43"/>
      <c r="T97" s="43"/>
      <c r="U97" s="43"/>
      <c r="V97" s="43"/>
      <c r="W97" s="43"/>
      <c r="X97" s="43"/>
      <c r="Y97" s="43"/>
    </row>
    <row r="98">
      <c r="A98" s="43"/>
      <c r="B98" s="43"/>
      <c r="C98" s="43"/>
      <c r="D98" s="43"/>
      <c r="E98" s="43"/>
      <c r="F98" s="170"/>
      <c r="G98" s="43"/>
      <c r="H98" s="43"/>
      <c r="I98" s="43"/>
      <c r="J98" s="43"/>
      <c r="K98" s="43"/>
      <c r="L98" s="43"/>
      <c r="M98" s="43"/>
      <c r="N98" s="43"/>
      <c r="O98" s="43"/>
      <c r="P98" s="43"/>
      <c r="Q98" s="43"/>
      <c r="R98" s="43"/>
      <c r="S98" s="43"/>
      <c r="T98" s="43"/>
      <c r="U98" s="43"/>
      <c r="V98" s="43"/>
      <c r="W98" s="43"/>
      <c r="X98" s="43"/>
      <c r="Y98" s="43"/>
    </row>
    <row r="99">
      <c r="A99" s="43"/>
      <c r="B99" s="43"/>
      <c r="C99" s="43"/>
      <c r="D99" s="43"/>
      <c r="E99" s="43"/>
      <c r="F99" s="170"/>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43"/>
      <c r="F100" s="170"/>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43"/>
      <c r="F101" s="170"/>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43"/>
      <c r="F102" s="170"/>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43"/>
      <c r="F103" s="170"/>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43"/>
      <c r="F104" s="170"/>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43"/>
      <c r="F105" s="170"/>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43"/>
      <c r="F106" s="170"/>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43"/>
      <c r="F107" s="170"/>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43"/>
      <c r="F108" s="170"/>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43"/>
      <c r="F109" s="170"/>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43"/>
      <c r="F110" s="170"/>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43"/>
      <c r="F111" s="170"/>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43"/>
      <c r="F112" s="170"/>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43"/>
      <c r="F113" s="170"/>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43"/>
      <c r="F114" s="170"/>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43"/>
      <c r="F115" s="170"/>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43"/>
      <c r="F116" s="170"/>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43"/>
      <c r="F117" s="170"/>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43"/>
      <c r="F118" s="170"/>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43"/>
      <c r="F119" s="170"/>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43"/>
      <c r="F120" s="170"/>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43"/>
      <c r="F121" s="170"/>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43"/>
      <c r="F122" s="170"/>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43"/>
      <c r="F123" s="170"/>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43"/>
      <c r="F124" s="170"/>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43"/>
      <c r="F125" s="170"/>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43"/>
      <c r="F126" s="170"/>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43"/>
      <c r="F127" s="170"/>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43"/>
      <c r="F128" s="170"/>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43"/>
      <c r="F129" s="170"/>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43"/>
      <c r="F130" s="170"/>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43"/>
      <c r="F131" s="170"/>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43"/>
      <c r="F132" s="170"/>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43"/>
      <c r="F133" s="170"/>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43"/>
      <c r="F134" s="170"/>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43"/>
      <c r="F135" s="170"/>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43"/>
      <c r="F136" s="170"/>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43"/>
      <c r="F137" s="170"/>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43"/>
      <c r="F138" s="170"/>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43"/>
      <c r="F139" s="170"/>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43"/>
      <c r="F140" s="170"/>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43"/>
      <c r="F141" s="170"/>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43"/>
      <c r="F142" s="170"/>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43"/>
      <c r="F143" s="170"/>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43"/>
      <c r="F144" s="170"/>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43"/>
      <c r="F145" s="170"/>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43"/>
      <c r="F146" s="170"/>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43"/>
      <c r="F147" s="170"/>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43"/>
      <c r="F148" s="170"/>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43"/>
      <c r="F149" s="170"/>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43"/>
      <c r="F150" s="170"/>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43"/>
      <c r="F151" s="170"/>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43"/>
      <c r="F152" s="170"/>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43"/>
      <c r="F153" s="170"/>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43"/>
      <c r="F154" s="170"/>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43"/>
      <c r="F155" s="170"/>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43"/>
      <c r="F156" s="170"/>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43"/>
      <c r="F157" s="170"/>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43"/>
      <c r="F158" s="170"/>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43"/>
      <c r="F159" s="170"/>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43"/>
      <c r="F160" s="170"/>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43"/>
      <c r="F161" s="170"/>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43"/>
      <c r="F162" s="170"/>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43"/>
      <c r="F163" s="170"/>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43"/>
      <c r="F164" s="170"/>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43"/>
      <c r="F165" s="170"/>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43"/>
      <c r="F166" s="170"/>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43"/>
      <c r="F167" s="170"/>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43"/>
      <c r="F168" s="170"/>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43"/>
      <c r="F169" s="170"/>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43"/>
      <c r="F170" s="170"/>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43"/>
      <c r="F171" s="170"/>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43"/>
      <c r="F172" s="170"/>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43"/>
      <c r="F173" s="170"/>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43"/>
      <c r="F174" s="170"/>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43"/>
      <c r="F175" s="170"/>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43"/>
      <c r="F176" s="170"/>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43"/>
      <c r="F177" s="170"/>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43"/>
      <c r="F178" s="170"/>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43"/>
      <c r="F179" s="170"/>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43"/>
      <c r="F180" s="170"/>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43"/>
      <c r="F181" s="170"/>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43"/>
      <c r="F182" s="170"/>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43"/>
      <c r="F183" s="170"/>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43"/>
      <c r="F184" s="170"/>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43"/>
      <c r="F185" s="170"/>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43"/>
      <c r="F186" s="170"/>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43"/>
      <c r="F187" s="170"/>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43"/>
      <c r="F188" s="170"/>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43"/>
      <c r="F189" s="170"/>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43"/>
      <c r="F190" s="170"/>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43"/>
      <c r="F191" s="170"/>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43"/>
      <c r="F192" s="170"/>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43"/>
      <c r="F193" s="170"/>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43"/>
      <c r="F194" s="170"/>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43"/>
      <c r="F195" s="170"/>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43"/>
      <c r="F196" s="170"/>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43"/>
      <c r="F197" s="170"/>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43"/>
      <c r="F198" s="170"/>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43"/>
      <c r="F199" s="170"/>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43"/>
      <c r="F200" s="170"/>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43"/>
      <c r="F201" s="170"/>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43"/>
      <c r="F202" s="170"/>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43"/>
      <c r="F203" s="170"/>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43"/>
      <c r="F204" s="170"/>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43"/>
      <c r="F205" s="170"/>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43"/>
      <c r="F206" s="170"/>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43"/>
      <c r="F207" s="170"/>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43"/>
      <c r="F208" s="170"/>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43"/>
      <c r="F209" s="170"/>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43"/>
      <c r="F210" s="170"/>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43"/>
      <c r="F211" s="170"/>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43"/>
      <c r="F212" s="170"/>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43"/>
      <c r="F213" s="170"/>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43"/>
      <c r="F214" s="170"/>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43"/>
      <c r="F215" s="170"/>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43"/>
      <c r="F216" s="170"/>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43"/>
      <c r="F217" s="170"/>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43"/>
      <c r="F218" s="170"/>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43"/>
      <c r="F219" s="170"/>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43"/>
      <c r="F220" s="170"/>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43"/>
      <c r="F221" s="170"/>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43"/>
      <c r="F222" s="170"/>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43"/>
      <c r="F223" s="170"/>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43"/>
      <c r="F224" s="170"/>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43"/>
      <c r="F225" s="170"/>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43"/>
      <c r="F226" s="170"/>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43"/>
      <c r="F227" s="170"/>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43"/>
      <c r="F228" s="170"/>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43"/>
      <c r="F229" s="170"/>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43"/>
      <c r="F230" s="170"/>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43"/>
      <c r="F231" s="170"/>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43"/>
      <c r="F232" s="170"/>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43"/>
      <c r="F233" s="170"/>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43"/>
      <c r="F234" s="170"/>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43"/>
      <c r="F235" s="170"/>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43"/>
      <c r="F236" s="170"/>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43"/>
      <c r="F237" s="170"/>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43"/>
      <c r="F238" s="170"/>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43"/>
      <c r="F239" s="170"/>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43"/>
      <c r="F240" s="170"/>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43"/>
      <c r="F241" s="170"/>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43"/>
      <c r="F242" s="170"/>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43"/>
      <c r="F243" s="170"/>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43"/>
      <c r="F244" s="170"/>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43"/>
      <c r="F245" s="170"/>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43"/>
      <c r="F246" s="170"/>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43"/>
      <c r="F247" s="170"/>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43"/>
      <c r="F248" s="170"/>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43"/>
      <c r="F249" s="170"/>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43"/>
      <c r="F250" s="170"/>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43"/>
      <c r="F251" s="170"/>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43"/>
      <c r="F252" s="170"/>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43"/>
      <c r="F253" s="170"/>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43"/>
      <c r="F254" s="170"/>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43"/>
      <c r="F255" s="170"/>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43"/>
      <c r="F256" s="170"/>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43"/>
      <c r="F257" s="170"/>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43"/>
      <c r="F258" s="170"/>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43"/>
      <c r="F259" s="170"/>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43"/>
      <c r="F260" s="170"/>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43"/>
      <c r="F261" s="170"/>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43"/>
      <c r="F262" s="170"/>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43"/>
      <c r="F263" s="170"/>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43"/>
      <c r="F264" s="170"/>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43"/>
      <c r="F265" s="170"/>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43"/>
      <c r="F266" s="170"/>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43"/>
      <c r="F267" s="170"/>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43"/>
      <c r="F268" s="170"/>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43"/>
      <c r="F269" s="170"/>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43"/>
      <c r="F270" s="170"/>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43"/>
      <c r="F271" s="170"/>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43"/>
      <c r="F272" s="170"/>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43"/>
      <c r="F273" s="170"/>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43"/>
      <c r="F274" s="170"/>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43"/>
      <c r="F275" s="170"/>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43"/>
      <c r="F276" s="170"/>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43"/>
      <c r="F277" s="170"/>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43"/>
      <c r="F278" s="170"/>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43"/>
      <c r="F279" s="170"/>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43"/>
      <c r="F280" s="170"/>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43"/>
      <c r="F281" s="170"/>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43"/>
      <c r="F282" s="170"/>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43"/>
      <c r="F283" s="170"/>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43"/>
      <c r="F284" s="170"/>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43"/>
      <c r="F285" s="170"/>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43"/>
      <c r="F286" s="170"/>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43"/>
      <c r="F287" s="170"/>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43"/>
      <c r="F288" s="170"/>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43"/>
      <c r="F289" s="170"/>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43"/>
      <c r="F290" s="170"/>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43"/>
      <c r="F291" s="170"/>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43"/>
      <c r="F292" s="170"/>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43"/>
      <c r="F293" s="170"/>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43"/>
      <c r="F294" s="170"/>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43"/>
      <c r="F295" s="170"/>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43"/>
      <c r="F296" s="170"/>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43"/>
      <c r="F297" s="170"/>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43"/>
      <c r="F298" s="170"/>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43"/>
      <c r="F299" s="170"/>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43"/>
      <c r="F300" s="170"/>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43"/>
      <c r="F301" s="170"/>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43"/>
      <c r="F302" s="170"/>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43"/>
      <c r="F303" s="170"/>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43"/>
      <c r="F304" s="170"/>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43"/>
      <c r="F305" s="170"/>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43"/>
      <c r="F306" s="170"/>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43"/>
      <c r="F307" s="170"/>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43"/>
      <c r="F308" s="170"/>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43"/>
      <c r="F309" s="170"/>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43"/>
      <c r="F310" s="170"/>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43"/>
      <c r="F311" s="170"/>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43"/>
      <c r="F312" s="170"/>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43"/>
      <c r="F313" s="170"/>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43"/>
      <c r="F314" s="170"/>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43"/>
      <c r="F315" s="170"/>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43"/>
      <c r="F316" s="170"/>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43"/>
      <c r="F317" s="170"/>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43"/>
      <c r="F318" s="170"/>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43"/>
      <c r="F319" s="170"/>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43"/>
      <c r="F320" s="170"/>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43"/>
      <c r="F321" s="170"/>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43"/>
      <c r="F322" s="170"/>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43"/>
      <c r="F323" s="170"/>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43"/>
      <c r="F324" s="170"/>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43"/>
      <c r="F325" s="170"/>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43"/>
      <c r="F326" s="170"/>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43"/>
      <c r="F327" s="170"/>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43"/>
      <c r="F328" s="170"/>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43"/>
      <c r="F329" s="170"/>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43"/>
      <c r="F330" s="170"/>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43"/>
      <c r="F331" s="170"/>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43"/>
      <c r="F332" s="170"/>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43"/>
      <c r="F333" s="170"/>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43"/>
      <c r="F334" s="170"/>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43"/>
      <c r="F335" s="170"/>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43"/>
      <c r="F336" s="170"/>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43"/>
      <c r="F337" s="170"/>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43"/>
      <c r="F338" s="170"/>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43"/>
      <c r="F339" s="170"/>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43"/>
      <c r="F340" s="170"/>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43"/>
      <c r="F341" s="170"/>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43"/>
      <c r="F342" s="170"/>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43"/>
      <c r="F343" s="170"/>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43"/>
      <c r="F344" s="170"/>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43"/>
      <c r="F345" s="170"/>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43"/>
      <c r="F346" s="170"/>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43"/>
      <c r="F347" s="170"/>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43"/>
      <c r="F348" s="170"/>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43"/>
      <c r="F349" s="170"/>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43"/>
      <c r="F350" s="170"/>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43"/>
      <c r="F351" s="170"/>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43"/>
      <c r="F352" s="170"/>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43"/>
      <c r="F353" s="170"/>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43"/>
      <c r="F354" s="170"/>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43"/>
      <c r="F355" s="170"/>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43"/>
      <c r="F356" s="170"/>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43"/>
      <c r="F357" s="170"/>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43"/>
      <c r="F358" s="170"/>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43"/>
      <c r="F359" s="170"/>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43"/>
      <c r="F360" s="170"/>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43"/>
      <c r="F361" s="170"/>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43"/>
      <c r="F362" s="170"/>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43"/>
      <c r="F363" s="170"/>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43"/>
      <c r="F364" s="170"/>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43"/>
      <c r="F365" s="170"/>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43"/>
      <c r="F366" s="170"/>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43"/>
      <c r="F367" s="170"/>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43"/>
      <c r="F368" s="170"/>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43"/>
      <c r="F369" s="170"/>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43"/>
      <c r="F370" s="170"/>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43"/>
      <c r="F371" s="170"/>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43"/>
      <c r="F372" s="170"/>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43"/>
      <c r="F373" s="170"/>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43"/>
      <c r="F374" s="170"/>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43"/>
      <c r="F375" s="170"/>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43"/>
      <c r="F376" s="170"/>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43"/>
      <c r="F377" s="170"/>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43"/>
      <c r="F378" s="170"/>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43"/>
      <c r="F379" s="170"/>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43"/>
      <c r="F380" s="170"/>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43"/>
      <c r="F381" s="170"/>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43"/>
      <c r="F382" s="170"/>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43"/>
      <c r="F383" s="170"/>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43"/>
      <c r="F384" s="170"/>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43"/>
      <c r="F385" s="170"/>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43"/>
      <c r="F386" s="170"/>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43"/>
      <c r="F387" s="170"/>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43"/>
      <c r="F388" s="170"/>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43"/>
      <c r="F389" s="170"/>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43"/>
      <c r="F390" s="170"/>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43"/>
      <c r="F391" s="170"/>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43"/>
      <c r="F392" s="170"/>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43"/>
      <c r="F393" s="170"/>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43"/>
      <c r="F394" s="170"/>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43"/>
      <c r="F395" s="170"/>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43"/>
      <c r="F396" s="170"/>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43"/>
      <c r="F397" s="170"/>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43"/>
      <c r="F398" s="170"/>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43"/>
      <c r="F399" s="170"/>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43"/>
      <c r="F400" s="170"/>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43"/>
      <c r="F401" s="170"/>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43"/>
      <c r="F402" s="170"/>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43"/>
      <c r="F403" s="170"/>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43"/>
      <c r="F404" s="170"/>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43"/>
      <c r="F405" s="170"/>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43"/>
      <c r="F406" s="170"/>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43"/>
      <c r="F407" s="170"/>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43"/>
      <c r="F408" s="170"/>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43"/>
      <c r="F409" s="170"/>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43"/>
      <c r="F410" s="170"/>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43"/>
      <c r="F411" s="170"/>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43"/>
      <c r="F412" s="170"/>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43"/>
      <c r="F413" s="170"/>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43"/>
      <c r="F414" s="170"/>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43"/>
      <c r="F415" s="170"/>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43"/>
      <c r="F416" s="170"/>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43"/>
      <c r="F417" s="170"/>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43"/>
      <c r="F418" s="170"/>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43"/>
      <c r="F419" s="170"/>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43"/>
      <c r="F420" s="170"/>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43"/>
      <c r="F421" s="170"/>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43"/>
      <c r="F422" s="170"/>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43"/>
      <c r="F423" s="170"/>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43"/>
      <c r="F424" s="170"/>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43"/>
      <c r="F425" s="170"/>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43"/>
      <c r="F426" s="170"/>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43"/>
      <c r="F427" s="170"/>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43"/>
      <c r="F428" s="170"/>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43"/>
      <c r="F429" s="170"/>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43"/>
      <c r="F430" s="170"/>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43"/>
      <c r="F431" s="170"/>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43"/>
      <c r="F432" s="170"/>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43"/>
      <c r="F433" s="170"/>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43"/>
      <c r="F434" s="170"/>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43"/>
      <c r="F435" s="170"/>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43"/>
      <c r="F436" s="170"/>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43"/>
      <c r="F437" s="170"/>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43"/>
      <c r="F438" s="170"/>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43"/>
      <c r="F439" s="170"/>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43"/>
      <c r="F440" s="170"/>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43"/>
      <c r="F441" s="170"/>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43"/>
      <c r="F442" s="170"/>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43"/>
      <c r="F443" s="170"/>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43"/>
      <c r="F444" s="170"/>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43"/>
      <c r="F445" s="170"/>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43"/>
      <c r="F446" s="170"/>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43"/>
      <c r="F447" s="170"/>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43"/>
      <c r="F448" s="170"/>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43"/>
      <c r="F449" s="170"/>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43"/>
      <c r="F450" s="170"/>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43"/>
      <c r="F451" s="170"/>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43"/>
      <c r="F452" s="170"/>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43"/>
      <c r="F453" s="170"/>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43"/>
      <c r="F454" s="170"/>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43"/>
      <c r="F455" s="170"/>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43"/>
      <c r="F456" s="170"/>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43"/>
      <c r="F457" s="170"/>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43"/>
      <c r="F458" s="170"/>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43"/>
      <c r="F459" s="170"/>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43"/>
      <c r="F460" s="170"/>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43"/>
      <c r="F461" s="170"/>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43"/>
      <c r="F462" s="170"/>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43"/>
      <c r="F463" s="170"/>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43"/>
      <c r="F464" s="170"/>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43"/>
      <c r="F465" s="170"/>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43"/>
      <c r="F466" s="170"/>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43"/>
      <c r="F467" s="170"/>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43"/>
      <c r="F468" s="170"/>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43"/>
      <c r="F469" s="170"/>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43"/>
      <c r="F470" s="170"/>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43"/>
      <c r="F471" s="170"/>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43"/>
      <c r="F472" s="170"/>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43"/>
      <c r="F473" s="170"/>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43"/>
      <c r="F474" s="170"/>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43"/>
      <c r="F475" s="170"/>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43"/>
      <c r="F476" s="170"/>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43"/>
      <c r="F477" s="170"/>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43"/>
      <c r="F478" s="170"/>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43"/>
      <c r="F479" s="170"/>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43"/>
      <c r="F480" s="170"/>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43"/>
      <c r="F481" s="170"/>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43"/>
      <c r="F482" s="170"/>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43"/>
      <c r="F483" s="170"/>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43"/>
      <c r="F484" s="170"/>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43"/>
      <c r="F485" s="170"/>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43"/>
      <c r="F486" s="170"/>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43"/>
      <c r="F487" s="170"/>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43"/>
      <c r="F488" s="170"/>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43"/>
      <c r="F489" s="170"/>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43"/>
      <c r="F490" s="170"/>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43"/>
      <c r="F491" s="170"/>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43"/>
      <c r="F492" s="170"/>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43"/>
      <c r="F493" s="170"/>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43"/>
      <c r="F494" s="170"/>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43"/>
      <c r="F495" s="170"/>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43"/>
      <c r="F496" s="170"/>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43"/>
      <c r="F497" s="170"/>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43"/>
      <c r="F498" s="170"/>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43"/>
      <c r="F499" s="170"/>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43"/>
      <c r="F500" s="170"/>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43"/>
      <c r="F501" s="170"/>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43"/>
      <c r="F502" s="170"/>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43"/>
      <c r="F503" s="170"/>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43"/>
      <c r="F504" s="170"/>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43"/>
      <c r="F505" s="170"/>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43"/>
      <c r="F506" s="170"/>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43"/>
      <c r="F507" s="170"/>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43"/>
      <c r="F508" s="170"/>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43"/>
      <c r="F509" s="170"/>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43"/>
      <c r="F510" s="170"/>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43"/>
      <c r="F511" s="170"/>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43"/>
      <c r="F512" s="170"/>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43"/>
      <c r="F513" s="170"/>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43"/>
      <c r="F514" s="170"/>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43"/>
      <c r="F515" s="170"/>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43"/>
      <c r="F516" s="170"/>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43"/>
      <c r="F517" s="170"/>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43"/>
      <c r="F518" s="170"/>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43"/>
      <c r="F519" s="170"/>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43"/>
      <c r="F520" s="170"/>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43"/>
      <c r="F521" s="170"/>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43"/>
      <c r="F522" s="170"/>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43"/>
      <c r="F523" s="170"/>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43"/>
      <c r="F524" s="170"/>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43"/>
      <c r="F525" s="170"/>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43"/>
      <c r="F526" s="170"/>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43"/>
      <c r="F527" s="170"/>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43"/>
      <c r="F528" s="170"/>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43"/>
      <c r="F529" s="170"/>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43"/>
      <c r="F530" s="170"/>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43"/>
      <c r="F531" s="170"/>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43"/>
      <c r="F532" s="170"/>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43"/>
      <c r="F533" s="170"/>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43"/>
      <c r="F534" s="170"/>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43"/>
      <c r="F535" s="170"/>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43"/>
      <c r="F536" s="170"/>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43"/>
      <c r="F537" s="170"/>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43"/>
      <c r="F538" s="170"/>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43"/>
      <c r="F539" s="170"/>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43"/>
      <c r="F540" s="170"/>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43"/>
      <c r="F541" s="170"/>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43"/>
      <c r="F542" s="170"/>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43"/>
      <c r="F543" s="170"/>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43"/>
      <c r="F544" s="170"/>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43"/>
      <c r="F545" s="170"/>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43"/>
      <c r="F546" s="170"/>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43"/>
      <c r="F547" s="170"/>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43"/>
      <c r="F548" s="170"/>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43"/>
      <c r="F549" s="170"/>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43"/>
      <c r="F550" s="170"/>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43"/>
      <c r="F551" s="170"/>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43"/>
      <c r="F552" s="170"/>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43"/>
      <c r="F553" s="170"/>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43"/>
      <c r="F554" s="170"/>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43"/>
      <c r="F555" s="170"/>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43"/>
      <c r="F556" s="170"/>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43"/>
      <c r="F557" s="170"/>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43"/>
      <c r="F558" s="170"/>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43"/>
      <c r="F559" s="170"/>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43"/>
      <c r="F560" s="170"/>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43"/>
      <c r="F561" s="170"/>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43"/>
      <c r="F562" s="170"/>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43"/>
      <c r="F563" s="170"/>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43"/>
      <c r="F564" s="170"/>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43"/>
      <c r="F565" s="170"/>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43"/>
      <c r="F566" s="170"/>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43"/>
      <c r="F567" s="170"/>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43"/>
      <c r="F568" s="170"/>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43"/>
      <c r="F569" s="170"/>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43"/>
      <c r="F570" s="170"/>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43"/>
      <c r="F571" s="170"/>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43"/>
      <c r="F572" s="170"/>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43"/>
      <c r="F573" s="170"/>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43"/>
      <c r="F574" s="170"/>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43"/>
      <c r="F575" s="170"/>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43"/>
      <c r="F576" s="170"/>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43"/>
      <c r="F577" s="170"/>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43"/>
      <c r="F578" s="170"/>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43"/>
      <c r="F579" s="170"/>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43"/>
      <c r="F580" s="170"/>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43"/>
      <c r="F581" s="170"/>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43"/>
      <c r="F582" s="170"/>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43"/>
      <c r="F583" s="170"/>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43"/>
      <c r="F584" s="170"/>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43"/>
      <c r="F585" s="170"/>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43"/>
      <c r="F586" s="170"/>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43"/>
      <c r="F587" s="170"/>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43"/>
      <c r="F588" s="170"/>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43"/>
      <c r="F589" s="170"/>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43"/>
      <c r="F590" s="170"/>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43"/>
      <c r="F591" s="170"/>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43"/>
      <c r="F592" s="170"/>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43"/>
      <c r="F593" s="170"/>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43"/>
      <c r="F594" s="170"/>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43"/>
      <c r="F595" s="170"/>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43"/>
      <c r="F596" s="170"/>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43"/>
      <c r="F597" s="170"/>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43"/>
      <c r="F598" s="170"/>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43"/>
      <c r="F599" s="170"/>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43"/>
      <c r="F600" s="170"/>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43"/>
      <c r="F601" s="170"/>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43"/>
      <c r="F602" s="170"/>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43"/>
      <c r="F603" s="170"/>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43"/>
      <c r="F604" s="170"/>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43"/>
      <c r="F605" s="170"/>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43"/>
      <c r="F606" s="170"/>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43"/>
      <c r="F607" s="170"/>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43"/>
      <c r="F608" s="170"/>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43"/>
      <c r="F609" s="170"/>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43"/>
      <c r="F610" s="170"/>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43"/>
      <c r="F611" s="170"/>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43"/>
      <c r="F612" s="170"/>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43"/>
      <c r="F613" s="170"/>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43"/>
      <c r="F614" s="170"/>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43"/>
      <c r="F615" s="170"/>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43"/>
      <c r="F616" s="170"/>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43"/>
      <c r="F617" s="170"/>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43"/>
      <c r="F618" s="170"/>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43"/>
      <c r="F619" s="170"/>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43"/>
      <c r="F620" s="170"/>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43"/>
      <c r="F621" s="170"/>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43"/>
      <c r="F622" s="170"/>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43"/>
      <c r="F623" s="170"/>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43"/>
      <c r="F624" s="170"/>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43"/>
      <c r="F625" s="170"/>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43"/>
      <c r="F626" s="170"/>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43"/>
      <c r="F627" s="170"/>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43"/>
      <c r="F628" s="170"/>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43"/>
      <c r="F629" s="170"/>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43"/>
      <c r="F630" s="170"/>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43"/>
      <c r="F631" s="170"/>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43"/>
      <c r="F632" s="170"/>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43"/>
      <c r="F633" s="170"/>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43"/>
      <c r="F634" s="170"/>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43"/>
      <c r="F635" s="170"/>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43"/>
      <c r="F636" s="170"/>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43"/>
      <c r="F637" s="170"/>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43"/>
      <c r="F638" s="170"/>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43"/>
      <c r="F639" s="170"/>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43"/>
      <c r="F640" s="170"/>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43"/>
      <c r="F641" s="170"/>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43"/>
      <c r="F642" s="170"/>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43"/>
      <c r="F643" s="170"/>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43"/>
      <c r="F644" s="170"/>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43"/>
      <c r="F645" s="170"/>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43"/>
      <c r="F646" s="170"/>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43"/>
      <c r="F647" s="170"/>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43"/>
      <c r="F648" s="170"/>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43"/>
      <c r="F649" s="170"/>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43"/>
      <c r="F650" s="170"/>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43"/>
      <c r="F651" s="170"/>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43"/>
      <c r="F652" s="170"/>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43"/>
      <c r="F653" s="170"/>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43"/>
      <c r="F654" s="170"/>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43"/>
      <c r="F655" s="170"/>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43"/>
      <c r="F656" s="170"/>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43"/>
      <c r="F657" s="170"/>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43"/>
      <c r="F658" s="170"/>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43"/>
      <c r="F659" s="170"/>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43"/>
      <c r="F660" s="170"/>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43"/>
      <c r="F661" s="170"/>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43"/>
      <c r="F662" s="170"/>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43"/>
      <c r="F663" s="170"/>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43"/>
      <c r="F664" s="170"/>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43"/>
      <c r="F665" s="170"/>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43"/>
      <c r="F666" s="170"/>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43"/>
      <c r="F667" s="170"/>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43"/>
      <c r="F668" s="170"/>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43"/>
      <c r="F669" s="170"/>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43"/>
      <c r="F670" s="170"/>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43"/>
      <c r="F671" s="170"/>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43"/>
      <c r="F672" s="170"/>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43"/>
      <c r="F673" s="170"/>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43"/>
      <c r="F674" s="170"/>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43"/>
      <c r="F675" s="170"/>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43"/>
      <c r="F676" s="170"/>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43"/>
      <c r="F677" s="170"/>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43"/>
      <c r="F678" s="170"/>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43"/>
      <c r="F679" s="170"/>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43"/>
      <c r="F680" s="170"/>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43"/>
      <c r="F681" s="170"/>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43"/>
      <c r="F682" s="170"/>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43"/>
      <c r="F683" s="170"/>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43"/>
      <c r="F684" s="170"/>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43"/>
      <c r="F685" s="170"/>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43"/>
      <c r="F686" s="170"/>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43"/>
      <c r="F687" s="170"/>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43"/>
      <c r="F688" s="170"/>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43"/>
      <c r="F689" s="170"/>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43"/>
      <c r="F690" s="170"/>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43"/>
      <c r="F691" s="170"/>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43"/>
      <c r="F692" s="170"/>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43"/>
      <c r="F693" s="170"/>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43"/>
      <c r="F694" s="170"/>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43"/>
      <c r="F695" s="170"/>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43"/>
      <c r="F696" s="170"/>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43"/>
      <c r="F697" s="170"/>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43"/>
      <c r="F698" s="170"/>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43"/>
      <c r="F699" s="170"/>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43"/>
      <c r="F700" s="170"/>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43"/>
      <c r="F701" s="170"/>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43"/>
      <c r="F702" s="170"/>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43"/>
      <c r="F703" s="170"/>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43"/>
      <c r="F704" s="170"/>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43"/>
      <c r="F705" s="170"/>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43"/>
      <c r="F706" s="170"/>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43"/>
      <c r="F707" s="170"/>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43"/>
      <c r="F708" s="170"/>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43"/>
      <c r="F709" s="170"/>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43"/>
      <c r="F710" s="170"/>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43"/>
      <c r="F711" s="170"/>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43"/>
      <c r="F712" s="170"/>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43"/>
      <c r="F713" s="170"/>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43"/>
      <c r="F714" s="170"/>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43"/>
      <c r="F715" s="170"/>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43"/>
      <c r="F716" s="170"/>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43"/>
      <c r="F717" s="170"/>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43"/>
      <c r="F718" s="170"/>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43"/>
      <c r="F719" s="170"/>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43"/>
      <c r="F720" s="170"/>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43"/>
      <c r="F721" s="170"/>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43"/>
      <c r="F722" s="170"/>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43"/>
      <c r="F723" s="170"/>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43"/>
      <c r="F724" s="170"/>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43"/>
      <c r="F725" s="170"/>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43"/>
      <c r="F726" s="170"/>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43"/>
      <c r="F727" s="170"/>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43"/>
      <c r="F728" s="170"/>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43"/>
      <c r="F729" s="170"/>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43"/>
      <c r="F730" s="170"/>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43"/>
      <c r="F731" s="170"/>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43"/>
      <c r="F732" s="170"/>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43"/>
      <c r="F733" s="170"/>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43"/>
      <c r="F734" s="170"/>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43"/>
      <c r="F735" s="170"/>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43"/>
      <c r="F736" s="170"/>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43"/>
      <c r="F737" s="170"/>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43"/>
      <c r="F738" s="170"/>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43"/>
      <c r="F739" s="170"/>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43"/>
      <c r="F740" s="170"/>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43"/>
      <c r="F741" s="170"/>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43"/>
      <c r="F742" s="170"/>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43"/>
      <c r="F743" s="170"/>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43"/>
      <c r="F744" s="170"/>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43"/>
      <c r="F745" s="170"/>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43"/>
      <c r="F746" s="170"/>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43"/>
      <c r="F747" s="170"/>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43"/>
      <c r="F748" s="170"/>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43"/>
      <c r="F749" s="170"/>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43"/>
      <c r="F750" s="170"/>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43"/>
      <c r="F751" s="170"/>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43"/>
      <c r="F752" s="170"/>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43"/>
      <c r="F753" s="170"/>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43"/>
      <c r="F754" s="170"/>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43"/>
      <c r="F755" s="170"/>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43"/>
      <c r="F756" s="170"/>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43"/>
      <c r="F757" s="170"/>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43"/>
      <c r="F758" s="170"/>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43"/>
      <c r="F759" s="170"/>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43"/>
      <c r="F760" s="170"/>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43"/>
      <c r="F761" s="170"/>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43"/>
      <c r="F762" s="170"/>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43"/>
      <c r="F763" s="170"/>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43"/>
      <c r="F764" s="170"/>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43"/>
      <c r="F765" s="170"/>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43"/>
      <c r="F766" s="170"/>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43"/>
      <c r="F767" s="170"/>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43"/>
      <c r="F768" s="170"/>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43"/>
      <c r="F769" s="170"/>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43"/>
      <c r="F770" s="170"/>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43"/>
      <c r="F771" s="170"/>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43"/>
      <c r="F772" s="170"/>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43"/>
      <c r="F773" s="170"/>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43"/>
      <c r="F774" s="170"/>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43"/>
      <c r="F775" s="170"/>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43"/>
      <c r="F776" s="170"/>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43"/>
      <c r="F777" s="170"/>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43"/>
      <c r="F778" s="170"/>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43"/>
      <c r="F779" s="170"/>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43"/>
      <c r="F780" s="170"/>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43"/>
      <c r="F781" s="170"/>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43"/>
      <c r="F782" s="170"/>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43"/>
      <c r="F783" s="170"/>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43"/>
      <c r="F784" s="170"/>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43"/>
      <c r="F785" s="170"/>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43"/>
      <c r="F786" s="170"/>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43"/>
      <c r="F787" s="170"/>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43"/>
      <c r="F788" s="170"/>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43"/>
      <c r="F789" s="170"/>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43"/>
      <c r="F790" s="170"/>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43"/>
      <c r="F791" s="170"/>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43"/>
      <c r="F792" s="170"/>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43"/>
      <c r="F793" s="170"/>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43"/>
      <c r="F794" s="170"/>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43"/>
      <c r="F795" s="170"/>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43"/>
      <c r="F796" s="170"/>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43"/>
      <c r="F797" s="170"/>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43"/>
      <c r="F798" s="170"/>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43"/>
      <c r="F799" s="170"/>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43"/>
      <c r="F800" s="170"/>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43"/>
      <c r="F801" s="170"/>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43"/>
      <c r="F802" s="170"/>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43"/>
      <c r="F803" s="170"/>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43"/>
      <c r="F804" s="170"/>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43"/>
      <c r="F805" s="170"/>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43"/>
      <c r="F806" s="170"/>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43"/>
      <c r="F807" s="170"/>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43"/>
      <c r="F808" s="170"/>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43"/>
      <c r="F809" s="170"/>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43"/>
      <c r="F810" s="170"/>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43"/>
      <c r="F811" s="170"/>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43"/>
      <c r="F812" s="170"/>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43"/>
      <c r="F813" s="170"/>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43"/>
      <c r="F814" s="170"/>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43"/>
      <c r="F815" s="170"/>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43"/>
      <c r="F816" s="170"/>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43"/>
      <c r="F817" s="170"/>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43"/>
      <c r="F818" s="170"/>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43"/>
      <c r="F819" s="170"/>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43"/>
      <c r="F820" s="170"/>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43"/>
      <c r="F821" s="170"/>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43"/>
      <c r="F822" s="170"/>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43"/>
      <c r="F823" s="170"/>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43"/>
      <c r="F824" s="170"/>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43"/>
      <c r="F825" s="170"/>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43"/>
      <c r="F826" s="170"/>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43"/>
      <c r="F827" s="170"/>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43"/>
      <c r="F828" s="170"/>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43"/>
      <c r="F829" s="170"/>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43"/>
      <c r="F830" s="170"/>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43"/>
      <c r="F831" s="170"/>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43"/>
      <c r="F832" s="170"/>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43"/>
      <c r="F833" s="170"/>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43"/>
      <c r="F834" s="170"/>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43"/>
      <c r="F835" s="170"/>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43"/>
      <c r="F836" s="170"/>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43"/>
      <c r="F837" s="170"/>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43"/>
      <c r="F838" s="170"/>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43"/>
      <c r="F839" s="170"/>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43"/>
      <c r="F840" s="170"/>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43"/>
      <c r="F841" s="170"/>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43"/>
      <c r="F842" s="170"/>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43"/>
      <c r="F843" s="170"/>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43"/>
      <c r="F844" s="170"/>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43"/>
      <c r="F845" s="170"/>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43"/>
      <c r="F846" s="170"/>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43"/>
      <c r="F847" s="170"/>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43"/>
      <c r="F848" s="170"/>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43"/>
      <c r="F849" s="170"/>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43"/>
      <c r="F850" s="170"/>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43"/>
      <c r="F851" s="170"/>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43"/>
      <c r="F852" s="170"/>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43"/>
      <c r="F853" s="170"/>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43"/>
      <c r="F854" s="170"/>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43"/>
      <c r="F855" s="170"/>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43"/>
      <c r="F856" s="170"/>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43"/>
      <c r="F857" s="170"/>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43"/>
      <c r="F858" s="170"/>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43"/>
      <c r="F859" s="170"/>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43"/>
      <c r="F860" s="170"/>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43"/>
      <c r="F861" s="170"/>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43"/>
      <c r="F862" s="170"/>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43"/>
      <c r="F863" s="170"/>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43"/>
      <c r="F864" s="170"/>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43"/>
      <c r="F865" s="170"/>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43"/>
      <c r="F866" s="170"/>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43"/>
      <c r="F867" s="170"/>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43"/>
      <c r="F868" s="170"/>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43"/>
      <c r="F869" s="170"/>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43"/>
      <c r="F870" s="170"/>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43"/>
      <c r="F871" s="170"/>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43"/>
      <c r="F872" s="170"/>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43"/>
      <c r="F873" s="170"/>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43"/>
      <c r="F874" s="170"/>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43"/>
      <c r="F875" s="170"/>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43"/>
      <c r="F876" s="170"/>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43"/>
      <c r="F877" s="170"/>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43"/>
      <c r="F878" s="170"/>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43"/>
      <c r="F879" s="170"/>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43"/>
      <c r="F880" s="170"/>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43"/>
      <c r="F881" s="170"/>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43"/>
      <c r="F882" s="170"/>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43"/>
      <c r="F883" s="170"/>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43"/>
      <c r="F884" s="170"/>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43"/>
      <c r="F885" s="170"/>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43"/>
      <c r="F886" s="170"/>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43"/>
      <c r="F887" s="170"/>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43"/>
      <c r="F888" s="170"/>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43"/>
      <c r="F889" s="170"/>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43"/>
      <c r="F890" s="170"/>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43"/>
      <c r="F891" s="170"/>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43"/>
      <c r="F892" s="170"/>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43"/>
      <c r="F893" s="170"/>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43"/>
      <c r="F894" s="170"/>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43"/>
      <c r="F895" s="170"/>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43"/>
      <c r="F896" s="170"/>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43"/>
      <c r="F897" s="170"/>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43"/>
      <c r="F898" s="170"/>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43"/>
      <c r="F899" s="170"/>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43"/>
      <c r="F900" s="170"/>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43"/>
      <c r="F901" s="170"/>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43"/>
      <c r="F902" s="170"/>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43"/>
      <c r="F903" s="170"/>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43"/>
      <c r="F904" s="170"/>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43"/>
      <c r="F905" s="170"/>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43"/>
      <c r="F906" s="170"/>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43"/>
      <c r="F907" s="170"/>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43"/>
      <c r="F908" s="170"/>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43"/>
      <c r="F909" s="170"/>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43"/>
      <c r="F910" s="170"/>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43"/>
      <c r="F911" s="170"/>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43"/>
      <c r="F912" s="170"/>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43"/>
      <c r="F913" s="170"/>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43"/>
      <c r="F914" s="170"/>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43"/>
      <c r="F915" s="170"/>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43"/>
      <c r="F916" s="170"/>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43"/>
      <c r="F917" s="170"/>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43"/>
      <c r="F918" s="170"/>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43"/>
      <c r="F919" s="170"/>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43"/>
      <c r="F920" s="170"/>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43"/>
      <c r="F921" s="170"/>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43"/>
      <c r="F922" s="170"/>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43"/>
      <c r="F923" s="170"/>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43"/>
      <c r="F924" s="170"/>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43"/>
      <c r="F925" s="170"/>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43"/>
      <c r="F926" s="170"/>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43"/>
      <c r="F927" s="170"/>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43"/>
      <c r="F928" s="170"/>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43"/>
      <c r="F929" s="170"/>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43"/>
      <c r="F930" s="170"/>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43"/>
      <c r="F931" s="170"/>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43"/>
      <c r="F932" s="170"/>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43"/>
      <c r="F933" s="170"/>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43"/>
      <c r="F934" s="170"/>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43"/>
      <c r="F935" s="170"/>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43"/>
      <c r="F936" s="170"/>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43"/>
      <c r="F937" s="170"/>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43"/>
      <c r="F938" s="170"/>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43"/>
      <c r="F939" s="170"/>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43"/>
      <c r="F940" s="170"/>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43"/>
      <c r="F941" s="170"/>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43"/>
      <c r="F942" s="170"/>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43"/>
      <c r="F943" s="170"/>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43"/>
      <c r="F944" s="170"/>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43"/>
      <c r="F945" s="170"/>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43"/>
      <c r="F946" s="170"/>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43"/>
      <c r="F947" s="170"/>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43"/>
      <c r="F948" s="170"/>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43"/>
      <c r="F949" s="170"/>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43"/>
      <c r="F950" s="170"/>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43"/>
      <c r="F951" s="170"/>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43"/>
      <c r="F952" s="170"/>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43"/>
      <c r="F953" s="170"/>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43"/>
      <c r="F954" s="170"/>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43"/>
      <c r="F955" s="170"/>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43"/>
      <c r="F956" s="170"/>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43"/>
      <c r="F957" s="170"/>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43"/>
      <c r="F958" s="170"/>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43"/>
      <c r="F959" s="170"/>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43"/>
      <c r="F960" s="170"/>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43"/>
      <c r="F961" s="170"/>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43"/>
      <c r="F962" s="170"/>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43"/>
      <c r="F963" s="170"/>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43"/>
      <c r="F964" s="170"/>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43"/>
      <c r="F965" s="170"/>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43"/>
      <c r="F966" s="170"/>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43"/>
      <c r="F967" s="170"/>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43"/>
      <c r="F968" s="170"/>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43"/>
      <c r="F969" s="170"/>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43"/>
      <c r="F970" s="170"/>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43"/>
      <c r="F971" s="170"/>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43"/>
      <c r="F972" s="170"/>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43"/>
      <c r="F973" s="170"/>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43"/>
      <c r="F974" s="170"/>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43"/>
      <c r="F975" s="170"/>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43"/>
      <c r="F976" s="170"/>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43"/>
      <c r="F977" s="170"/>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43"/>
      <c r="F978" s="170"/>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43"/>
      <c r="F979" s="170"/>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43"/>
      <c r="F980" s="170"/>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43"/>
      <c r="F981" s="170"/>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43"/>
      <c r="F982" s="170"/>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43"/>
      <c r="F983" s="170"/>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43"/>
      <c r="F984" s="170"/>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43"/>
      <c r="F985" s="170"/>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43"/>
      <c r="F986" s="170"/>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43"/>
      <c r="F987" s="170"/>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43"/>
      <c r="F988" s="170"/>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43"/>
      <c r="F989" s="170"/>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43"/>
      <c r="F990" s="170"/>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43"/>
      <c r="F991" s="170"/>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43"/>
      <c r="F992" s="170"/>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43"/>
      <c r="F993" s="170"/>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43"/>
      <c r="F994" s="170"/>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43"/>
      <c r="F995" s="170"/>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43"/>
      <c r="F996" s="170"/>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43"/>
      <c r="F997" s="170"/>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43"/>
      <c r="F998" s="170"/>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43"/>
      <c r="F999" s="170"/>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43"/>
      <c r="F1000" s="170"/>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43"/>
      <c r="F1001" s="170"/>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43"/>
      <c r="F1002" s="170"/>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43"/>
      <c r="F1003" s="170"/>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43"/>
      <c r="F1004" s="170"/>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43"/>
      <c r="F1005" s="170"/>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43"/>
      <c r="F1006" s="170"/>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43"/>
      <c r="F1007" s="170"/>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43"/>
      <c r="F1008" s="170"/>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43"/>
      <c r="F1009" s="170"/>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43"/>
      <c r="F1010" s="170"/>
      <c r="G1010" s="43"/>
      <c r="H1010" s="43"/>
      <c r="I1010" s="43"/>
      <c r="J1010" s="43"/>
      <c r="K1010" s="43"/>
      <c r="L1010" s="43"/>
      <c r="M1010" s="43"/>
      <c r="N1010" s="43"/>
      <c r="O1010" s="43"/>
      <c r="P1010" s="43"/>
      <c r="Q1010" s="43"/>
      <c r="R1010" s="43"/>
      <c r="S1010" s="43"/>
      <c r="T1010" s="43"/>
      <c r="U1010" s="43"/>
      <c r="V1010" s="43"/>
      <c r="W1010" s="43"/>
      <c r="X1010" s="43"/>
      <c r="Y1010" s="43"/>
    </row>
  </sheetData>
  <mergeCells count="21">
    <mergeCell ref="A2:B2"/>
    <mergeCell ref="B3:B6"/>
    <mergeCell ref="A7:B7"/>
    <mergeCell ref="B8:B11"/>
    <mergeCell ref="A12:B12"/>
    <mergeCell ref="B13:B16"/>
    <mergeCell ref="A17:B17"/>
    <mergeCell ref="B33:B36"/>
    <mergeCell ref="B40:B43"/>
    <mergeCell ref="B45:B48"/>
    <mergeCell ref="B50:B53"/>
    <mergeCell ref="A44:B44"/>
    <mergeCell ref="A49:B49"/>
    <mergeCell ref="A56:B56"/>
    <mergeCell ref="B18:B21"/>
    <mergeCell ref="A22:B22"/>
    <mergeCell ref="B23:B26"/>
    <mergeCell ref="A27:B27"/>
    <mergeCell ref="B28:B31"/>
    <mergeCell ref="A32:B32"/>
    <mergeCell ref="A39:B39"/>
  </mergeCells>
  <drawing r:id="rId1"/>
</worksheet>
</file>