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<sst xmlns="http://schemas.openxmlformats.org/spreadsheetml/2006/main" count="863" uniqueCount="249">
  <si>
    <t>CENTER FOR ECONOMIC DEMOCRACY</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</si>
  <si>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</si>
  <si>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</si>
  <si>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</si>
  <si>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</si>
  <si>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</si>
  <si>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</si>
  <si>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</si>
  <si>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</si>
  <si>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</si>
  <si>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</si>
  <si>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</si>
  <si>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</si>
  <si>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</si>
  <si>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</si>
  <si>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</si>
  <si>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</si>
  <si>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</si>
  <si>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</si>
  <si>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</si>
  <si>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</si>
  <si>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</si>
  <si>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</si>
  <si>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</si>
  <si>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</si>
  <si>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</si>
  <si>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</si>
  <si>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</si>
  <si>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</si>
  <si>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</si>
  <si>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</si>
  <si>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</si>
  <si>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</si>
  <si>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</si>
  <si>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</si>
  <si>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</si>
  <si>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</si>
  <si>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</si>
  <si>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</si>
  <si>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</si>
  <si>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</si>
  <si>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</si>
  <si>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</si>
  <si>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</si>
  <si>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</si>
  <si>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</si>
  <si>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</si>
  <si>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</si>
  <si>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</si>
  <si>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</si>
  <si>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</si>
  <si>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</si>
  <si>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</si>
  <si>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</si>
  <si>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</si>
  <si>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</si>
  <si>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</si>
  <si>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</si>
  <si>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</si>
  <si>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</si>
  <si>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</si>
  <si>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</si>
  <si>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</si>
  <si>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</si>
  <si>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Program service fees </t>
  </si>
  <si>
    <t xml:space="preserve">Membership fees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</si>
  <si>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</si>
  <si>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</si>
  <si>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</si>
  <si>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</si>
  <si>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</si>
  <si>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</si>
  <si>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</si>
  <si>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</si>
  <si>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</si>
  <si>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</si>
  <si>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</si>
  <si>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</si>
  <si>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</si>
  <si>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</si>
  <si>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</si>
  <si>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</si>
  <si>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</si>
  <si>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</si>
  <si>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</si>
  <si>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</si>
  <si>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</si>
  <si>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</si>
  <si>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</si>
  <si>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</si>
  <si>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</si>
  <si>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</si>
  <si>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</si>
  <si>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</si>
  <si>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</si>
  <si>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</si>
  <si>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</si>
  <si>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</si>
  <si>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</si>
  <si>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</si>
  <si>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</si>
  <si>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</si>
  <si>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</si>
  <si>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</si>
  <si>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</si>
  <si>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</si>
  <si>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</si>
  <si>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</si>
  <si>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</si>
  <si>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</si>
  <si>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</si>
  <si>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</si>
  <si>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</si>
  <si>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</si>
  <si>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</si>
  <si>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</si>
  <si>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</si>
  <si>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</si>
  <si>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</si>
  <si>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</si>
  <si>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</si>
  <si>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</si>
  <si>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</si>
  <si>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</si>
  <si>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</si>
  <si>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</si>
  <si>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</si>
  <si>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</si>
  <si>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</si>
  <si>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</si>
  <si>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</si>
  <si>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</si>
  <si>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</si>
  <si>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</si>
  <si>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</si>
  <si>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Bad debts</t>
  </si>
  <si>
    <t>Donations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</si>
  <si>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</si>
  <si>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</si>
  <si>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</si>
  <si>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</si>
  <si>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</si>
  <si>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</si>
  <si>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</si>
  <si>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</si>
  <si>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</si>
  <si>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</si>
  <si>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</si>
  <si>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</si>
  <si>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</si>
  <si>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</si>
  <si>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</si>
  <si>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</si>
  <si>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</si>
  <si>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</si>
  <si>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</si>
  <si>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</si>
  <si>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</si>
  <si>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</si>
  <si>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</si>
  <si>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</si>
  <si>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</si>
  <si>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</si>
  <si>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</si>
  <si>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</si>
  <si>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</si>
  <si>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</si>
  <si>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</si>
  <si>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</si>
  <si>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</si>
  <si>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</si>
  <si>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</si>
  <si>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</si>
  <si>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</si>
  <si>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</si>
  <si>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</si>
  <si>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</si>
  <si>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</si>
  <si>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</si>
  <si>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</si>
  <si>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</si>
  <si>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</si>
  <si>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</si>
  <si>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</si>
  <si>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</si>
  <si>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</si>
  <si>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</si>
  <si>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</si>
  <si>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</si>
  <si>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</si>
  <si>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</si>
  <si>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</si>
  <si>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</si>
  <si>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</si>
  <si>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</si>
  <si>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</si>
  <si>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</si>
  <si>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</si>
  <si>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</si>
  <si>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</si>
  <si>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</si>
  <si>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</si>
  <si>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</si>
  <si>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</si>
  <si>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</si>
  <si>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</si>
  <si>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</si>
  <si>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</si>
  <si>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</si>
  <si>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</si>
  <si>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</si>
  <si>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</si>
  <si>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</si>
  <si>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</si>
  <si>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</si>
  <si>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</si>
  <si>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</si>
  <si>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</si>
  <si>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</si>
  <si>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</si>
  <si>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</si>
  <si>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</si>
  <si>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</si>
  <si>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</si>
  <si>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</si>
  <si>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</si>
  <si>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</si>
  <si>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</si>
  <si>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</si>
  <si>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</si>
  <si>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</si>
  <si>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</si>
  <si>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</si>
  <si>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</si>
  <si>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</si>
  <si>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</si>
  <si>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</si>
  <si>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Program service fees</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</si>
  <si>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</si>
  <si>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</si>
  <si>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</si>
  <si>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Charge fees</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</si>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</sst>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CENTER FOR ECONOMIC DEMOCRACY</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CENTER FOR ECONOMIC DEMOCRACY</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3868454.0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3868454</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101088.0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9770.0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110858</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98</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3979312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CENTER FOR ECONOMIC DEMOCRACY</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558656</v>
      </c>
      <c r="D3" s="99">
        <v>558656.0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22375</v>
      </c>
      <c r="D4" s="99">
        <v>22375.0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269172</v>
      </c>
      <c r="D7" s="99">
        <v>219999.0</v>
      </c>
      <c r="E7" s="99">
        <v>36967.0</v>
      </c>
      <c r="F7" s="99">
        <v>12206.0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110</v>
      </c>
      <c r="C9" s="98">
        <f t="shared" si="1"/>
        <v>1069310</v>
      </c>
      <c r="D9" s="99">
        <v>873970.0</v>
      </c>
      <c r="E9" s="99">
        <v>146865.0</v>
      </c>
      <c r="F9" s="99">
        <v>48475.0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27142</v>
      </c>
      <c r="D10" s="99">
        <v>22185.0</v>
      </c>
      <c r="E10" s="99">
        <v>3729.0</v>
      </c>
      <c r="F10" s="99">
        <v>1228.0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75740</v>
      </c>
      <c r="D11" s="99">
        <v>61903.0</v>
      </c>
      <c r="E11" s="99">
        <v>10403.0</v>
      </c>
      <c r="F11" s="99">
        <v>3434.0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120753</v>
      </c>
      <c r="D12" s="99">
        <v>98694.0</v>
      </c>
      <c r="E12" s="99">
        <v>16585.0</v>
      </c>
      <c r="F12" s="99">
        <v>5474.0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6130</v>
      </c>
      <c r="D15" s="99">
        <v>0.0</v>
      </c>
      <c r="E15" s="99">
        <v>6130.0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22800</v>
      </c>
      <c r="D16" s="99">
        <v>0.0</v>
      </c>
      <c r="E16" s="99">
        <v>22800.0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335103</v>
      </c>
      <c r="D20" s="99">
        <v>327448.0</v>
      </c>
      <c r="E20" s="99">
        <v>7655.0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22855</v>
      </c>
      <c r="D21" s="99">
        <v>22197.0</v>
      </c>
      <c r="E21" s="99">
        <v>658.0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31319</v>
      </c>
      <c r="D22" s="99">
        <v>8567.0</v>
      </c>
      <c r="E22" s="99">
        <v>12689.0</v>
      </c>
      <c r="F22" s="99">
        <v>10063.0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57024</v>
      </c>
      <c r="D23" s="99">
        <v>35883.0</v>
      </c>
      <c r="E23" s="99">
        <v>20530.0</v>
      </c>
      <c r="F23" s="99">
        <v>611.0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24557</v>
      </c>
      <c r="D25" s="99">
        <v>20781.0</v>
      </c>
      <c r="E25" s="99">
        <v>2790.0</v>
      </c>
      <c r="F25" s="99">
        <v>986.0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1001</v>
      </c>
      <c r="D26" s="99">
        <v>1001.0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16816</v>
      </c>
      <c r="D28" s="99">
        <v>14410.0</v>
      </c>
      <c r="E28" s="99">
        <v>1156.0</v>
      </c>
      <c r="F28" s="99">
        <v>1250.0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56672</v>
      </c>
      <c r="D29" s="99">
        <v>56672.0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15407</v>
      </c>
      <c r="D32" s="99">
        <v>11184.0</v>
      </c>
      <c r="E32" s="99">
        <v>2927.0</v>
      </c>
      <c r="F32" s="99">
        <v>1296.0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632</v>
      </c>
      <c r="D34" s="99">
        <v>632.0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553</v>
      </c>
      <c r="D35" s="99">
        <v>553.0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2734017</v>
      </c>
      <c r="D40" s="103">
        <f t="shared" si="2"/>
        <v>2357110</v>
      </c>
      <c r="E40" s="103">
        <f t="shared" si="2"/>
        <v>291884</v>
      </c>
      <c r="F40" s="103">
        <f t="shared" si="2"/>
        <v>85023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CENTER FOR ECONOMIC DEMOCRACY</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4886933.0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5322161.0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1095041.0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211320.0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43198.0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11558653</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160631.0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4605490.0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4766121</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1911056.0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4881476.0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6792532</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11558653</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CENTER FOR ECONOMIC DEMOCRACY</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2734017</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2734017</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227834.75</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10209094</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44.80920492</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1911056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2734017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227834.75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8.387903952</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2734017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227834.75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44.80920492</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3868454</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3979312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0.9721414154</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1338482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223635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1562117</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2734017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0.571363309</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102882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1338482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0.07686468701</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2021'!D40</f>
        <v>2357110</v>
      </c>
      <c r="E41" s="164">
        <f t="shared" ref="E41:E44" si="1">D41/$D$44</f>
        <v>0.8621416765</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291884</v>
      </c>
      <c r="E42" s="164">
        <f t="shared" si="1"/>
        <v>0.1067601262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85023</v>
      </c>
      <c r="E43" s="164">
        <f t="shared" si="1"/>
        <v>0.03109819727</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2734017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3868454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85023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45.49891206</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11558653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160631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71.95779769</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2021'!E26</f>
        <v>4605490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11558653</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0.3984452168</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CENTER FOR ECONOMIC DEMOCRACY</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7328600.0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7328600</v>
      </c>
      <c r="G9" s="58"/>
      <c r="H9" s="58"/>
      <c r="I9" s="58"/>
      <c r="J9" s="58"/>
      <c r="K9" s="58"/>
      <c r="L9" s="58"/>
      <c r="M9" s="58"/>
      <c r="N9" s="58"/>
      <c r="O9" s="58"/>
      <c r="P9" s="58"/>
      <c r="Q9" s="58"/>
      <c r="R9" s="58"/>
      <c r="S9" s="58"/>
      <c r="T9" s="58"/>
      <c r="U9" s="58"/>
      <c r="V9" s="58"/>
      <c r="W9" s="58"/>
      <c r="X9" s="58"/>
      <c r="Y9" s="58"/>
      <c r="Z9" s="58"/>
    </row>
    <row r="10">
      <c r="A10" s="44" t="s">
        <v>62</v>
      </c>
      <c r="B10" s="59" t="s">
        <v>63</v>
      </c>
      <c r="C10" s="60" t="s">
        <v>237</v>
      </c>
      <c r="D10" s="15"/>
      <c r="E10" s="15"/>
      <c r="F10" s="48">
        <v>182990.0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6315.0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189305</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238</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7517905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CENTER FOR ECONOMIC DEMOCRACY</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396000</v>
      </c>
      <c r="D3" s="99">
        <v>396000.0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260163</v>
      </c>
      <c r="D7" s="99">
        <v>205179.0</v>
      </c>
      <c r="E7" s="99">
        <v>50082.0</v>
      </c>
      <c r="F7" s="99">
        <v>4902.0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1412331</v>
      </c>
      <c r="D9" s="99">
        <v>1113843.0</v>
      </c>
      <c r="E9" s="99">
        <v>271872.0</v>
      </c>
      <c r="F9" s="99">
        <v>26616.0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31619</v>
      </c>
      <c r="D10" s="99">
        <v>24937.0</v>
      </c>
      <c r="E10" s="99">
        <v>6087.0</v>
      </c>
      <c r="F10" s="99">
        <v>595.0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121334</v>
      </c>
      <c r="D11" s="99">
        <v>95691.0</v>
      </c>
      <c r="E11" s="99">
        <v>23356.0</v>
      </c>
      <c r="F11" s="99">
        <v>2287.0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134371</v>
      </c>
      <c r="D12" s="99">
        <v>105972.0</v>
      </c>
      <c r="E12" s="99">
        <v>25866.0</v>
      </c>
      <c r="F12" s="99">
        <v>2533.0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11365</v>
      </c>
      <c r="D15" s="99">
        <v>0.0</v>
      </c>
      <c r="E15" s="99">
        <v>11365.0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27737</v>
      </c>
      <c r="D16" s="99">
        <v>0.0</v>
      </c>
      <c r="E16" s="99">
        <v>27737.0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301267</v>
      </c>
      <c r="D20" s="99">
        <v>280335.0</v>
      </c>
      <c r="E20" s="99">
        <v>20932.0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48876</v>
      </c>
      <c r="D21" s="99">
        <v>48876.0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27754</v>
      </c>
      <c r="D22" s="99">
        <v>10319.0</v>
      </c>
      <c r="E22" s="99">
        <v>7376.0</v>
      </c>
      <c r="F22" s="99">
        <v>10059.0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68769</v>
      </c>
      <c r="D23" s="99">
        <v>42506.0</v>
      </c>
      <c r="E23" s="99">
        <v>26263.0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29783</v>
      </c>
      <c r="D25" s="99">
        <v>18639.0</v>
      </c>
      <c r="E25" s="99">
        <v>10146.0</v>
      </c>
      <c r="F25" s="99">
        <v>998.0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11666</v>
      </c>
      <c r="D26" s="99">
        <v>11028.0</v>
      </c>
      <c r="E26" s="99">
        <v>437.0</v>
      </c>
      <c r="F26" s="99">
        <v>201.0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43863</v>
      </c>
      <c r="D28" s="99">
        <v>27634.0</v>
      </c>
      <c r="E28" s="99">
        <v>2604.0</v>
      </c>
      <c r="F28" s="99">
        <v>13625.0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58575</v>
      </c>
      <c r="D29" s="99">
        <v>58575.0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17059</v>
      </c>
      <c r="D32" s="99">
        <v>6821.0</v>
      </c>
      <c r="E32" s="99">
        <v>9855.0</v>
      </c>
      <c r="F32" s="99">
        <v>383.0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c r="C34" s="98">
        <f t="shared" si="1"/>
        <v>0</v>
      </c>
      <c r="D34" s="99">
        <v>0.0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3002532</v>
      </c>
      <c r="D40" s="103">
        <f t="shared" si="2"/>
        <v>2446355</v>
      </c>
      <c r="E40" s="103">
        <f t="shared" si="2"/>
        <v>493978</v>
      </c>
      <c r="F40" s="103">
        <f t="shared" si="2"/>
        <v>62199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CENTER FOR ECONOMIC DEMOCRACY</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5002968.0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5986457.0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4413106.0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268108.0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46741.0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200000.0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15917380</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181400.0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4428075.0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4609475</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2634774.0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8673131.0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11307905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15917380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CENTER FOR ECONOMIC DEMOCRACY</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3002532</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3002532</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250211</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10989425</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43.92063099</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2634774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3002532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250211</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10.5302085</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200000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3002532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250211</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0.7993253694</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44.71995636</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7328600</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7517905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0.9748194477</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1672494</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287324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1959818</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3002532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0.6527217695</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152953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1672494</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0.09145204706</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239</v>
      </c>
      <c r="D41" s="75">
        <f>'Expenses 2022'!D40</f>
        <v>2446355</v>
      </c>
      <c r="E41" s="164">
        <f t="shared" ref="E41:E44" si="1">D41/$D$44</f>
        <v>0.8147640058</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493978</v>
      </c>
      <c r="E42" s="164">
        <f t="shared" si="1"/>
        <v>0.164520478</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62199</v>
      </c>
      <c r="E43" s="164">
        <f t="shared" si="1"/>
        <v>0.0207155161</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3002532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7328600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62199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117.8250454</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15717380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181400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86.64487321</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2022'!E26</f>
        <v>4428075</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15917380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0.2781911973</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CENTER FOR ECONOMIC DEMOCRACY</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4723979.0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4723979</v>
      </c>
      <c r="G9" s="58"/>
      <c r="H9" s="58"/>
      <c r="I9" s="58"/>
      <c r="J9" s="58"/>
      <c r="K9" s="58"/>
      <c r="L9" s="58"/>
      <c r="M9" s="58"/>
      <c r="N9" s="58"/>
      <c r="O9" s="58"/>
      <c r="P9" s="58"/>
      <c r="Q9" s="58"/>
      <c r="R9" s="58"/>
      <c r="S9" s="58"/>
      <c r="T9" s="58"/>
      <c r="U9" s="58"/>
      <c r="V9" s="58"/>
      <c r="W9" s="58"/>
      <c r="X9" s="58"/>
      <c r="Y9" s="58"/>
      <c r="Z9" s="58"/>
    </row>
    <row r="10">
      <c r="A10" s="44" t="s">
        <v>62</v>
      </c>
      <c r="B10" s="59" t="s">
        <v>63</v>
      </c>
      <c r="C10" s="60" t="s">
        <v>237</v>
      </c>
      <c r="D10" s="15"/>
      <c r="E10" s="15"/>
      <c r="F10" s="48">
        <v>188791.0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10550.0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199341</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21531.0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240</v>
      </c>
      <c r="D26" s="50">
        <v>560300.0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560416.0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-116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-116</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4944735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CENTER FOR ECONOMIC DEMOCRACY</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481745</v>
      </c>
      <c r="D3" s="99">
        <v>481745.0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351113</v>
      </c>
      <c r="D7" s="99">
        <v>279890.0</v>
      </c>
      <c r="E7" s="99">
        <v>65796.0</v>
      </c>
      <c r="F7" s="99">
        <v>5427.0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2011597</v>
      </c>
      <c r="D9" s="99">
        <v>1603553.0</v>
      </c>
      <c r="E9" s="99">
        <v>376957.0</v>
      </c>
      <c r="F9" s="99">
        <v>31087.0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48809</v>
      </c>
      <c r="D10" s="99">
        <v>38909.0</v>
      </c>
      <c r="E10" s="99">
        <v>9146.0</v>
      </c>
      <c r="F10" s="99">
        <v>754.0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184446</v>
      </c>
      <c r="D11" s="99">
        <v>147033.0</v>
      </c>
      <c r="E11" s="99">
        <v>34564.0</v>
      </c>
      <c r="F11" s="99">
        <v>2849.0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195808</v>
      </c>
      <c r="D12" s="99">
        <v>156089.0</v>
      </c>
      <c r="E12" s="99">
        <v>36693.0</v>
      </c>
      <c r="F12" s="99">
        <v>3026.0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16300</v>
      </c>
      <c r="D15" s="99">
        <v>0.0</v>
      </c>
      <c r="E15" s="99">
        <v>16300.0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34500</v>
      </c>
      <c r="D16" s="99">
        <v>0.0</v>
      </c>
      <c r="E16" s="99">
        <v>34500.0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3929</v>
      </c>
      <c r="D19" s="99">
        <v>0.0</v>
      </c>
      <c r="E19" s="99">
        <v>3929.0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293687</v>
      </c>
      <c r="D20" s="99">
        <v>240963.0</v>
      </c>
      <c r="E20" s="99">
        <v>46935.0</v>
      </c>
      <c r="F20" s="99">
        <v>5789.0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106220</v>
      </c>
      <c r="D21" s="99">
        <v>105720.0</v>
      </c>
      <c r="E21" s="99">
        <v>500.0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25095</v>
      </c>
      <c r="D22" s="99">
        <v>22006.0</v>
      </c>
      <c r="E22" s="99">
        <v>2479.0</v>
      </c>
      <c r="F22" s="99">
        <v>610.0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99299</v>
      </c>
      <c r="D23" s="99">
        <v>62618.0</v>
      </c>
      <c r="E23" s="99">
        <v>35303.0</v>
      </c>
      <c r="F23" s="99">
        <v>1378.0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51660</v>
      </c>
      <c r="D25" s="99">
        <v>42785.0</v>
      </c>
      <c r="E25" s="99">
        <v>8158.0</v>
      </c>
      <c r="F25" s="99">
        <v>717.0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95929</v>
      </c>
      <c r="D26" s="99">
        <v>92464.0</v>
      </c>
      <c r="E26" s="99">
        <v>1478.0</v>
      </c>
      <c r="F26" s="99">
        <v>1987.0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432845</v>
      </c>
      <c r="D28" s="99">
        <v>416742.0</v>
      </c>
      <c r="E28" s="99">
        <v>6560.0</v>
      </c>
      <c r="F28" s="99">
        <v>9543.0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57111</v>
      </c>
      <c r="D29" s="99">
        <v>57111.0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16836</v>
      </c>
      <c r="D32" s="99">
        <v>0.0</v>
      </c>
      <c r="E32" s="99">
        <v>16836.0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241</v>
      </c>
      <c r="C34" s="98">
        <f t="shared" si="1"/>
        <v>29787</v>
      </c>
      <c r="D34" s="99">
        <v>1967.0</v>
      </c>
      <c r="E34" s="99">
        <v>7571.0</v>
      </c>
      <c r="F34" s="99">
        <v>20249.0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4536716</v>
      </c>
      <c r="D40" s="103">
        <f t="shared" si="2"/>
        <v>3749595</v>
      </c>
      <c r="E40" s="103">
        <f t="shared" si="2"/>
        <v>703705</v>
      </c>
      <c r="F40" s="103">
        <f t="shared" si="2"/>
        <v>83416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CENTER FOR ECONOMIC DEMOCRACY</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6276474.0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3415605.0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4012710.0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2654.0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989582.0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43673.0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835853.0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700000.0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16276551</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237417.0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4308537.0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4545954</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2824872.0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8905725.0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11730597</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16276551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CENTER FOR ECONOMIC DEMOCRACY</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2023'!C40</f>
        <v>4536716</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2023'!C31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4536716</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378059.6667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2023'!E2+'Balance Sheet 2023'!E3</f>
        <v>9692079</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25.63637398</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2023'!E30</f>
        <v>2824872</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2023'!C40</f>
        <v>4536716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378059.6667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7.472026902</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2023'!E13:E15)</f>
        <v>1535853</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2023'!C40</f>
        <v>4536716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378059.6667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4.062461922</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29.6988359</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2023'!E2:E7)</f>
        <v>4723979</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2023'!F44</f>
        <v>4944735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0.9553553426</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2023'!C7:C9)</f>
        <v>2362710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2023'!C10:C12)</f>
        <v>429063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2791773</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2023'!C40</f>
        <v>4536716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0.6153731025</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2023'!C10:C11)</f>
        <v>233255</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2023'!C7:C9)</f>
        <v>2362710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0.09872349971</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242</v>
      </c>
      <c r="D41" s="75">
        <f>'Expenses 2023'!D40</f>
        <v>3749595</v>
      </c>
      <c r="E41" s="164">
        <f t="shared" ref="E41:E44" si="1">D41/$D$44</f>
        <v>0.8264998294</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2023'!E40</f>
        <v>703705</v>
      </c>
      <c r="E42" s="164">
        <f t="shared" si="1"/>
        <v>0.1551133022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2023'!F40</f>
        <v>83416</v>
      </c>
      <c r="E43" s="164">
        <f t="shared" si="1"/>
        <v>0.01838686839</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4536716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2023'!F9</f>
        <v>4723979</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2023'!F40</f>
        <v>83416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56.63156948</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2023'!E2:E10)</f>
        <v>14740698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2023'!E19:E22)</f>
        <v>237417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62.08779489</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2023'!E26</f>
        <v>4308537</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2023'!E18</f>
        <v>16276551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0.2647082296</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CENTER FOR ECONOMIC DEMOCRACY</v>
      </c>
      <c r="B1" s="2" t="s">
        <v>243</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244</v>
      </c>
      <c r="E4" s="45" t="s">
        <v>245</v>
      </c>
      <c r="F4" s="45" t="s">
        <v>246</v>
      </c>
      <c r="G4" s="59" t="s">
        <v>247</v>
      </c>
      <c r="H4" s="59"/>
      <c r="I4" s="43"/>
      <c r="J4" s="43"/>
      <c r="K4" s="43"/>
      <c r="L4" s="43"/>
      <c r="M4" s="43"/>
      <c r="N4" s="43"/>
      <c r="O4" s="43"/>
      <c r="P4" s="43"/>
      <c r="Q4" s="43"/>
      <c r="R4" s="43"/>
      <c r="S4" s="43"/>
      <c r="T4" s="43"/>
      <c r="U4" s="43"/>
      <c r="V4" s="43"/>
      <c r="W4" s="43"/>
      <c r="X4" s="43"/>
      <c r="Y4" s="43"/>
    </row>
    <row r="5">
      <c r="A5" s="138"/>
      <c r="B5" s="49"/>
      <c r="C5" s="147" t="s">
        <v>180</v>
      </c>
      <c r="D5" s="176">
        <f>'Ratios 2021'!D8</f>
        <v>44.80920492</v>
      </c>
      <c r="E5" s="176">
        <f>'Ratios 2022'!D8</f>
        <v>43.92063099</v>
      </c>
      <c r="F5" s="176">
        <f>'Ratios 2023'!D8</f>
        <v>25.63637398</v>
      </c>
      <c r="G5" s="176">
        <f>average(D5:F5)</f>
        <v>38.12206996</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244</v>
      </c>
      <c r="E9" s="45" t="s">
        <v>245</v>
      </c>
      <c r="F9" s="45" t="s">
        <v>246</v>
      </c>
      <c r="G9" s="59" t="s">
        <v>247</v>
      </c>
      <c r="H9" s="59"/>
      <c r="I9" s="43"/>
      <c r="J9" s="43"/>
      <c r="K9" s="43"/>
      <c r="L9" s="43"/>
      <c r="M9" s="43"/>
      <c r="N9" s="43"/>
      <c r="O9" s="43"/>
      <c r="P9" s="43"/>
      <c r="Q9" s="43"/>
      <c r="R9" s="43"/>
      <c r="S9" s="43"/>
      <c r="T9" s="43"/>
      <c r="U9" s="43"/>
      <c r="V9" s="43"/>
      <c r="W9" s="43"/>
      <c r="X9" s="43"/>
      <c r="Y9" s="43"/>
    </row>
    <row r="10">
      <c r="A10" s="138"/>
      <c r="B10" s="49"/>
      <c r="C10" s="147" t="s">
        <v>188</v>
      </c>
      <c r="D10" s="148">
        <f>'Ratios 2021'!D14</f>
        <v>8.387903952</v>
      </c>
      <c r="E10" s="148">
        <f>'Ratios 2022'!D14</f>
        <v>10.5302085</v>
      </c>
      <c r="F10" s="148">
        <f>'Ratios 2023'!D14</f>
        <v>7.472026902</v>
      </c>
      <c r="G10" s="176">
        <f>average(D10:F10)</f>
        <v>8.79671312</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244</v>
      </c>
      <c r="E14" s="45" t="s">
        <v>245</v>
      </c>
      <c r="F14" s="45" t="s">
        <v>246</v>
      </c>
      <c r="G14" s="59" t="s">
        <v>247</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2021'!D20</f>
        <v>0</v>
      </c>
      <c r="E15" s="179">
        <f>'Ratios 2022'!D20</f>
        <v>0.7993253694</v>
      </c>
      <c r="F15" s="179">
        <f>'Ratios 2023'!D20</f>
        <v>4.062461922</v>
      </c>
      <c r="G15" s="176">
        <f>average(D15:F15)</f>
        <v>1.620595764</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244</v>
      </c>
      <c r="E19" s="45" t="s">
        <v>245</v>
      </c>
      <c r="F19" s="45" t="s">
        <v>246</v>
      </c>
      <c r="G19" s="59" t="s">
        <v>247</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2021'!D26</f>
        <v>0.9721414154</v>
      </c>
      <c r="E20" s="162">
        <f>'Ratios 2022'!D26</f>
        <v>0.9748194477</v>
      </c>
      <c r="F20" s="162">
        <f>'Ratios 2023'!D26</f>
        <v>0.9553553426</v>
      </c>
      <c r="G20" s="180">
        <f>average(D20:F20)</f>
        <v>0.9674387352</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244</v>
      </c>
      <c r="E24" s="45" t="s">
        <v>245</v>
      </c>
      <c r="F24" s="45" t="s">
        <v>246</v>
      </c>
      <c r="G24" s="59" t="s">
        <v>247</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2021'!D33</f>
        <v>0.571363309</v>
      </c>
      <c r="E25" s="162">
        <f>'Ratios 2022'!D33</f>
        <v>0.6527217695</v>
      </c>
      <c r="F25" s="162">
        <f>'Ratios 2023'!D33</f>
        <v>0.6153731025</v>
      </c>
      <c r="G25" s="180">
        <f>average(D25:F25)</f>
        <v>0.613152727</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244</v>
      </c>
      <c r="E29" s="45" t="s">
        <v>245</v>
      </c>
      <c r="F29" s="45" t="s">
        <v>246</v>
      </c>
      <c r="G29" s="59" t="s">
        <v>247</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2021'!D38</f>
        <v>0.07686468701</v>
      </c>
      <c r="E30" s="162">
        <f>'Ratios 2022'!D38</f>
        <v>0.09145204706</v>
      </c>
      <c r="F30" s="162">
        <f>'Ratios 2023'!D38</f>
        <v>0.09872349971</v>
      </c>
      <c r="G30" s="180">
        <f>average(D30:F30)</f>
        <v>0.08901341126</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244</v>
      </c>
      <c r="E34" s="45" t="s">
        <v>245</v>
      </c>
      <c r="F34" s="45" t="s">
        <v>246</v>
      </c>
      <c r="G34" s="59" t="s">
        <v>247</v>
      </c>
      <c r="H34" s="59"/>
      <c r="I34" s="43"/>
      <c r="J34" s="43"/>
      <c r="K34" s="43"/>
      <c r="L34" s="43"/>
      <c r="M34" s="43"/>
      <c r="N34" s="43"/>
      <c r="O34" s="43"/>
      <c r="P34" s="43"/>
      <c r="Q34" s="43"/>
      <c r="R34" s="43"/>
      <c r="S34" s="43"/>
      <c r="T34" s="43"/>
      <c r="U34" s="43"/>
      <c r="V34" s="43"/>
      <c r="W34" s="43"/>
      <c r="X34" s="43"/>
      <c r="Y34" s="43"/>
    </row>
    <row r="35">
      <c r="A35" s="138"/>
      <c r="B35" s="49"/>
      <c r="C35" s="147" t="s">
        <v>248</v>
      </c>
      <c r="D35" s="162">
        <f>'Ratios 2021'!E41</f>
        <v>0.8621416765</v>
      </c>
      <c r="E35" s="162">
        <f>'Ratios 2022'!E41</f>
        <v>0.8147640058</v>
      </c>
      <c r="F35" s="162">
        <f>'Ratios 2023'!E41</f>
        <v>0.8264998294</v>
      </c>
      <c r="G35" s="180">
        <f t="shared" ref="G35:G37" si="1">average(D35:F35)</f>
        <v>0.8344685039</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2021'!E42</f>
        <v>0.1067601262</v>
      </c>
      <c r="E36" s="162">
        <f>'Ratios 2022'!E42</f>
        <v>0.164520478</v>
      </c>
      <c r="F36" s="162">
        <f>'Ratios 2023'!E42</f>
        <v>0.1551133022</v>
      </c>
      <c r="G36" s="180">
        <f t="shared" si="1"/>
        <v>0.1421313022</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2021'!E43</f>
        <v>0.03109819727</v>
      </c>
      <c r="E37" s="162">
        <f>'Ratios 2022'!E43</f>
        <v>0.0207155161</v>
      </c>
      <c r="F37" s="162">
        <f>'Ratios 2023'!E43</f>
        <v>0.01838686839</v>
      </c>
      <c r="G37" s="180">
        <f t="shared" si="1"/>
        <v>0.02340019392</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244</v>
      </c>
      <c r="E41" s="45" t="s">
        <v>245</v>
      </c>
      <c r="F41" s="45" t="s">
        <v>246</v>
      </c>
      <c r="G41" s="59" t="s">
        <v>247</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2021'!D49</f>
        <v>45.49891206</v>
      </c>
      <c r="E42" s="165">
        <f>'Ratios 2022'!D49</f>
        <v>117.8250454</v>
      </c>
      <c r="F42" s="165">
        <f>'Ratios 2023'!D49</f>
        <v>56.63156948</v>
      </c>
      <c r="G42" s="182">
        <f>average(D42:F42)</f>
        <v>73.31850899</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244</v>
      </c>
      <c r="E46" s="45" t="s">
        <v>245</v>
      </c>
      <c r="F46" s="45" t="s">
        <v>246</v>
      </c>
      <c r="G46" s="59" t="s">
        <v>247</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2021'!D54</f>
        <v>71.95779769</v>
      </c>
      <c r="E47" s="148">
        <f>'Ratios 2022'!D54</f>
        <v>86.64487321</v>
      </c>
      <c r="F47" s="148">
        <f>'Ratios 2023'!D54</f>
        <v>62.08779489</v>
      </c>
      <c r="G47" s="176">
        <f>average(D47:F47)</f>
        <v>73.5634886</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244</v>
      </c>
      <c r="E51" s="45" t="s">
        <v>245</v>
      </c>
      <c r="F51" s="45" t="s">
        <v>246</v>
      </c>
      <c r="G51" s="59" t="s">
        <v>247</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2021'!D59</f>
        <v>0.3984452168</v>
      </c>
      <c r="E52" s="183">
        <f>'Ratios 2022'!D59</f>
        <v>0.2781911973</v>
      </c>
      <c r="F52" s="183">
        <f>'Ratios 2023'!D59</f>
        <v>0.2647082296</v>
      </c>
      <c r="G52" s="184">
        <f>average(D52:F52)</f>
        <v>0.3137815479</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