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<sst xmlns="http://schemas.openxmlformats.org/spreadsheetml/2006/main" count="870" uniqueCount="252">
  <si>
    <t>COMMUNITY CHANGE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</si>
  <si>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</si>
  <si>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</si>
  <si>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</si>
  <si>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</si>
  <si>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</si>
  <si>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</si>
  <si>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</si>
  <si>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</si>
  <si>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</si>
  <si>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</si>
  <si>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</si>
  <si>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</si>
  <si>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</si>
  <si>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</si>
  <si>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</si>
  <si>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</si>
  <si>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</si>
  <si>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</si>
  <si>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</si>
  <si>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</si>
  <si>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</si>
  <si>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</si>
  <si>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</si>
  <si>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</si>
  <si>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</si>
  <si>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</si>
  <si>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</si>
  <si>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</si>
  <si>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</si>
  <si>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</si>
  <si>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</si>
  <si>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</si>
  <si>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</si>
  <si>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</si>
  <si>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</si>
  <si>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</si>
  <si>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</si>
  <si>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</si>
  <si>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</si>
  <si>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</si>
  <si>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</si>
  <si>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</si>
  <si>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</si>
  <si>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</si>
  <si>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</si>
  <si>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</si>
  <si>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</si>
  <si>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</si>
  <si>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</si>
  <si>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</si>
  <si>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</si>
  <si>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</si>
  <si>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</si>
  <si>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</si>
  <si>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</si>
  <si>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</si>
  <si>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</si>
  <si>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</si>
  <si>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</si>
  <si>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</si>
  <si>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</si>
  <si>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</si>
  <si>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</si>
  <si>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Project consulting fee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</si>
  <si>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</si>
  <si>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</si>
  <si>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</si>
  <si>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</si>
  <si>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</si>
  <si>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</si>
  <si>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</si>
  <si>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</si>
  <si>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</si>
  <si>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</si>
  <si>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</si>
  <si>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</si>
  <si>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</si>
  <si>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</si>
  <si>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</si>
  <si>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</si>
  <si>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</si>
  <si>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</si>
  <si>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</si>
  <si>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</si>
  <si>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</si>
  <si>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</si>
  <si>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</si>
  <si>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</si>
  <si>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</si>
  <si>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</si>
  <si>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</si>
  <si>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</si>
  <si>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</si>
  <si>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</si>
  <si>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</si>
  <si>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</si>
  <si>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Project revenue transfers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</si>
  <si>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</si>
  <si>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</si>
  <si>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</si>
  <si>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</si>
  <si>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</si>
  <si>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</si>
  <si>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</si>
  <si>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</si>
  <si>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</si>
  <si>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</si>
  <si>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</si>
  <si>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</si>
  <si>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</si>
  <si>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</si>
  <si>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</si>
  <si>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</si>
  <si>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</si>
  <si>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</si>
  <si>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</si>
  <si>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</si>
  <si>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</si>
  <si>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</si>
  <si>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</si>
  <si>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</si>
  <si>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</si>
  <si>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</si>
  <si>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</si>
  <si>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</si>
  <si>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</si>
  <si>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</si>
  <si>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</si>
  <si>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</si>
  <si>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</si>
  <si>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</si>
  <si>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</si>
  <si>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</si>
  <si>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</si>
  <si>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Service agreements</t>
  </si>
  <si>
    <t>Subscriptions and publications</t>
  </si>
  <si>
    <t xml:space="preserve">Research &amp; polling </t>
  </si>
  <si>
    <t>Training &amp; development</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</si>
  <si>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</si>
  <si>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</si>
  <si>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</si>
  <si>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</si>
  <si>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</si>
  <si>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</si>
  <si>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</si>
  <si>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</si>
  <si>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</si>
  <si>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</si>
  <si>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</si>
  <si>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</si>
  <si>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</si>
  <si>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</si>
  <si>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</si>
  <si>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</si>
  <si>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</si>
  <si>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</si>
  <si>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</si>
  <si>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</si>
  <si>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</si>
  <si>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</si>
  <si>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</si>
  <si>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</si>
  <si>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</si>
  <si>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</si>
  <si>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</si>
  <si>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</si>
  <si>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</si>
  <si>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</si>
  <si>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</si>
  <si>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</si>
  <si>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</si>
  <si>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</si>
  <si>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</si>
  <si>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</si>
  <si>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</si>
  <si>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</si>
  <si>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</si>
  <si>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</si>
  <si>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</si>
  <si>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</si>
  <si>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</si>
  <si>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</si>
  <si>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</si>
  <si>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</si>
  <si>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</si>
  <si>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</si>
  <si>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</si>
  <si>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</si>
  <si>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</si>
  <si>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</si>
  <si>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</si>
  <si>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</si>
  <si>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</si>
  <si>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</si>
  <si>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</si>
  <si>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</si>
  <si>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</si>
  <si>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</si>
  <si>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</si>
  <si>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</si>
  <si>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</si>
  <si>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</si>
  <si>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</si>
  <si>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</si>
  <si>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</si>
  <si>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</si>
  <si>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</si>
  <si>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</si>
  <si>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</si>
  <si>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</si>
  <si>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</si>
  <si>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</si>
  <si>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</si>
  <si>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</si>
  <si>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</si>
  <si>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</si>
  <si>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</si>
  <si>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</si>
  <si>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</si>
  <si>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</si>
  <si>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</si>
  <si>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</si>
  <si>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</si>
  <si>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</si>
  <si>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</si>
  <si>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</si>
  <si>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</si>
  <si>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</si>
  <si>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</si>
  <si>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</si>
  <si>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</si>
  <si>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</si>
  <si>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</si>
  <si>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</si>
  <si>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</si>
  <si>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</si>
  <si>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</si>
  <si>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</si>
  <si>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</si>
  <si>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Dues</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</si>
  <si>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</si>
  <si>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</si>
  <si>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Honoraria</t>
  </si>
  <si>
    <t>Payroll processing</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</si>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</sst>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COMMUNITY CHANGE</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COMMUNITY CHANGE</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1.7816693E7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615499.0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17816693</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304581.0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304581</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23533.0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80</v>
      </c>
      <c r="D26" s="50">
        <v>1869297.0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1853395.0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15902</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15902</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t="s">
        <v>97</v>
      </c>
      <c r="D39" s="74"/>
      <c r="E39" s="48">
        <v>-500.0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98</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-500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18160209</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COMMUNITY CHANGE</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5180570</v>
      </c>
      <c r="D3" s="99">
        <v>5180570.0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766866</v>
      </c>
      <c r="D7" s="99">
        <v>239316.0</v>
      </c>
      <c r="E7" s="99">
        <v>436220.0</v>
      </c>
      <c r="F7" s="99">
        <v>91330.0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110</v>
      </c>
      <c r="C9" s="98">
        <f t="shared" si="1"/>
        <v>9059281</v>
      </c>
      <c r="D9" s="99">
        <v>6893227.0</v>
      </c>
      <c r="E9" s="99">
        <v>1459658.0</v>
      </c>
      <c r="F9" s="99">
        <v>706396.0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655364</v>
      </c>
      <c r="D10" s="99">
        <v>498709.0</v>
      </c>
      <c r="E10" s="99">
        <v>105791.0</v>
      </c>
      <c r="F10" s="99">
        <v>50864.0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1454694</v>
      </c>
      <c r="D11" s="99">
        <v>1070685.0</v>
      </c>
      <c r="E11" s="99">
        <v>270607.0</v>
      </c>
      <c r="F11" s="99">
        <v>113402.0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678027</v>
      </c>
      <c r="D12" s="99">
        <v>490453.0</v>
      </c>
      <c r="E12" s="99">
        <v>133043.0</v>
      </c>
      <c r="F12" s="99">
        <v>54531.0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52613</v>
      </c>
      <c r="D15" s="99">
        <v>36909.0</v>
      </c>
      <c r="E15" s="99">
        <v>13851.0</v>
      </c>
      <c r="F15" s="99">
        <v>1853.0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306527</v>
      </c>
      <c r="D16" s="99">
        <v>0.0</v>
      </c>
      <c r="E16" s="99">
        <v>306527.0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208758</v>
      </c>
      <c r="D17" s="99">
        <v>208758.0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10552</v>
      </c>
      <c r="D19" s="99">
        <v>0.0</v>
      </c>
      <c r="E19" s="99">
        <v>10552.0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3367757</v>
      </c>
      <c r="D20" s="99">
        <v>2682785.0</v>
      </c>
      <c r="E20" s="99">
        <v>643344.0</v>
      </c>
      <c r="F20" s="99">
        <v>41628.0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73333</v>
      </c>
      <c r="D21" s="99">
        <v>49227.0</v>
      </c>
      <c r="E21" s="99">
        <v>23598.0</v>
      </c>
      <c r="F21" s="99">
        <v>508.0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270251</v>
      </c>
      <c r="D22" s="99">
        <v>183914.0</v>
      </c>
      <c r="E22" s="99">
        <v>71295.0</v>
      </c>
      <c r="F22" s="99">
        <v>15042.0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623649</v>
      </c>
      <c r="D23" s="99">
        <v>356099.0</v>
      </c>
      <c r="E23" s="99">
        <v>262480.0</v>
      </c>
      <c r="F23" s="99">
        <v>5070.0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938783</v>
      </c>
      <c r="D25" s="99">
        <v>624043.0</v>
      </c>
      <c r="E25" s="99">
        <v>241776.0</v>
      </c>
      <c r="F25" s="99">
        <v>72964.0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52580</v>
      </c>
      <c r="D26" s="99">
        <v>25456.0</v>
      </c>
      <c r="E26" s="99">
        <v>26443.0</v>
      </c>
      <c r="F26" s="99">
        <v>681.0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273911</v>
      </c>
      <c r="D28" s="99">
        <v>245588.0</v>
      </c>
      <c r="E28" s="99">
        <v>10054.0</v>
      </c>
      <c r="F28" s="99">
        <v>18269.0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104854</v>
      </c>
      <c r="D31" s="99">
        <v>70554.0</v>
      </c>
      <c r="E31" s="99">
        <v>18483.0</v>
      </c>
      <c r="F31" s="99">
        <v>15817.0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139037</v>
      </c>
      <c r="D32" s="99">
        <v>99081.0</v>
      </c>
      <c r="E32" s="99">
        <v>28576.0</v>
      </c>
      <c r="F32" s="99">
        <v>11380.0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126162</v>
      </c>
      <c r="D34" s="99">
        <v>83865.0</v>
      </c>
      <c r="E34" s="99">
        <v>32492.0</v>
      </c>
      <c r="F34" s="99">
        <v>9805.0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91691</v>
      </c>
      <c r="D35" s="99">
        <v>61163.0</v>
      </c>
      <c r="E35" s="99">
        <v>24931.0</v>
      </c>
      <c r="F35" s="99">
        <v>5597.0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79792</v>
      </c>
      <c r="D36" s="99">
        <v>64792.0</v>
      </c>
      <c r="E36" s="99">
        <v>14133.0</v>
      </c>
      <c r="F36" s="99">
        <v>867.0</v>
      </c>
      <c r="G36" s="43"/>
      <c r="H36" s="43"/>
      <c r="I36" s="43"/>
      <c r="J36" s="43"/>
      <c r="K36" s="43"/>
      <c r="L36" s="43"/>
      <c r="M36" s="43"/>
      <c r="N36" s="43"/>
      <c r="O36" s="43"/>
      <c r="P36" s="43"/>
      <c r="Q36" s="43"/>
      <c r="R36" s="43"/>
      <c r="S36" s="43"/>
      <c r="T36" s="43"/>
      <c r="U36" s="43"/>
      <c r="V36" s="43"/>
      <c r="W36" s="43"/>
      <c r="X36" s="43"/>
      <c r="Y36" s="43"/>
      <c r="Z36" s="43"/>
    </row>
    <row r="37">
      <c r="A37" s="45" t="s">
        <v>52</v>
      </c>
      <c r="B37" s="102" t="s">
        <v>138</v>
      </c>
      <c r="C37" s="98">
        <f t="shared" si="1"/>
        <v>76047</v>
      </c>
      <c r="D37" s="99">
        <v>61751.0</v>
      </c>
      <c r="E37" s="99">
        <v>13470.0</v>
      </c>
      <c r="F37" s="99">
        <v>826.0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147532</v>
      </c>
      <c r="D38" s="99">
        <v>107113.0</v>
      </c>
      <c r="E38" s="99">
        <v>35903.0</v>
      </c>
      <c r="F38" s="99">
        <v>4516.0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24738631</v>
      </c>
      <c r="D40" s="103">
        <f t="shared" si="2"/>
        <v>19334058</v>
      </c>
      <c r="E40" s="103">
        <f t="shared" si="2"/>
        <v>4183227</v>
      </c>
      <c r="F40" s="103">
        <f t="shared" si="2"/>
        <v>1221346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COMMUNITY CHANGE</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2.4653669E7</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1067218.0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1.3604819E7</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542308.0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158156.0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917867.0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722552.0</v>
      </c>
      <c r="E12" s="108">
        <f>D11-D12</f>
        <v>195315</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2600510.0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3498944.0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500000.0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200000.0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47020939</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2109800.0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2109800</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2.1420344E7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2.3490795E7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44911139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47020939</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COMMUNITY CHANGE</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2020'!C40</f>
        <v>24738631</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2020'!C31</f>
        <v>104854</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24633777</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2052814.75</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2020'!E2+'Balance Sheet 2020'!E3</f>
        <v>25720887</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12.52957043</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2020'!E30</f>
        <v>21420344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2020'!C40</f>
        <v>24738631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2061552.583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10.3903942</v>
      </c>
      <c r="E14" s="149" t="s">
        <v>189</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2020'!E13:E15)</f>
        <v>6599454</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2020'!C40</f>
        <v>24738631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2061552.583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3.201205758</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15.73077619</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2020'!E2:E7)</f>
        <v>17816693</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2020'!F44</f>
        <v>18160209</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0.9810841384</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2020'!C7:C9)</f>
        <v>9826147</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2020'!C10:C12)</f>
        <v>2788085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12614232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2020'!C40</f>
        <v>24738631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0.5099001638</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2020'!C10:C11)</f>
        <v>2110058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2020'!C7:C9)</f>
        <v>9826147</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0.2147391037</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218</v>
      </c>
      <c r="D41" s="75">
        <f>'Expenses 2020'!D40</f>
        <v>19334058</v>
      </c>
      <c r="E41" s="164">
        <f t="shared" ref="E41:E44" si="1">D41/$D$44</f>
        <v>0.7815330606</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2020'!E40</f>
        <v>4183227</v>
      </c>
      <c r="E42" s="164">
        <f t="shared" si="1"/>
        <v>0.169096948</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2020'!F40</f>
        <v>1221346</v>
      </c>
      <c r="E43" s="164">
        <f t="shared" si="1"/>
        <v>0.04936999141</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24738631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2020'!F9</f>
        <v>17816693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2020'!F40</f>
        <v>1221346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14.58775237</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2020'!E2:E10)</f>
        <v>40026170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2020'!E19:E22)</f>
        <v>2109800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18.97154707</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2020'!E18</f>
        <v>47020939</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COMMUNITY CHANGE</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1.579026E7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960996.0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15790260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172263.0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172263</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22223.0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239</v>
      </c>
      <c r="D26" s="50">
        <v>1134823.0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1070458.0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64365</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64365</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16049111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COMMUNITY CHANGE</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6495298</v>
      </c>
      <c r="D3" s="99">
        <v>6495298.0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1158152</v>
      </c>
      <c r="D7" s="99">
        <v>647781.0</v>
      </c>
      <c r="E7" s="99">
        <v>222672.0</v>
      </c>
      <c r="F7" s="99">
        <v>287699.0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9769665</v>
      </c>
      <c r="D9" s="99">
        <v>6776284.0</v>
      </c>
      <c r="E9" s="99">
        <v>2388227.0</v>
      </c>
      <c r="F9" s="99">
        <v>605154.0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710688</v>
      </c>
      <c r="D10" s="99">
        <v>479699.0</v>
      </c>
      <c r="E10" s="99">
        <v>188596.0</v>
      </c>
      <c r="F10" s="99">
        <v>42393.0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1725964</v>
      </c>
      <c r="D11" s="99">
        <v>1148954.0</v>
      </c>
      <c r="E11" s="99">
        <v>448934.0</v>
      </c>
      <c r="F11" s="99">
        <v>128076.0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896207</v>
      </c>
      <c r="D12" s="99">
        <v>593131.0</v>
      </c>
      <c r="E12" s="99">
        <v>231874.0</v>
      </c>
      <c r="F12" s="99">
        <v>71202.0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32113</v>
      </c>
      <c r="D15" s="99">
        <v>22536.0</v>
      </c>
      <c r="E15" s="99">
        <v>7875.0</v>
      </c>
      <c r="F15" s="99">
        <v>1702.0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279311</v>
      </c>
      <c r="D16" s="99">
        <v>0.0</v>
      </c>
      <c r="E16" s="99">
        <v>279311.0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10710</v>
      </c>
      <c r="D17" s="99">
        <v>10710.0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7729</v>
      </c>
      <c r="D19" s="99">
        <v>0.0</v>
      </c>
      <c r="E19" s="99">
        <v>7729.0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4573532</v>
      </c>
      <c r="D20" s="99">
        <v>2789553.0</v>
      </c>
      <c r="E20" s="99">
        <v>1632596.0</v>
      </c>
      <c r="F20" s="99">
        <v>151383.0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39060</v>
      </c>
      <c r="D21" s="99">
        <v>22725.0</v>
      </c>
      <c r="E21" s="99">
        <v>15323.0</v>
      </c>
      <c r="F21" s="99">
        <v>1012.0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83154</v>
      </c>
      <c r="D22" s="99">
        <v>37618.0</v>
      </c>
      <c r="E22" s="99">
        <v>41370.0</v>
      </c>
      <c r="F22" s="99">
        <v>4166.0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611673</v>
      </c>
      <c r="D23" s="99">
        <v>294959.0</v>
      </c>
      <c r="E23" s="99">
        <v>302198.0</v>
      </c>
      <c r="F23" s="99">
        <v>14516.0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990074</v>
      </c>
      <c r="D25" s="99">
        <v>621336.0</v>
      </c>
      <c r="E25" s="99">
        <v>293481.0</v>
      </c>
      <c r="F25" s="99">
        <v>75257.0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398368</v>
      </c>
      <c r="D26" s="99">
        <v>271449.0</v>
      </c>
      <c r="E26" s="99">
        <v>119824.0</v>
      </c>
      <c r="F26" s="99">
        <v>7095.0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841522</v>
      </c>
      <c r="D28" s="99">
        <v>730525.0</v>
      </c>
      <c r="E28" s="99">
        <v>84981.0</v>
      </c>
      <c r="F28" s="99">
        <v>26016.0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89510</v>
      </c>
      <c r="D31" s="99">
        <v>56435.0</v>
      </c>
      <c r="E31" s="99">
        <v>20392.0</v>
      </c>
      <c r="F31" s="99">
        <v>12683.0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139288</v>
      </c>
      <c r="D32" s="99">
        <v>92252.0</v>
      </c>
      <c r="E32" s="99">
        <v>35467.0</v>
      </c>
      <c r="F32" s="99">
        <v>11569.0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102" t="s">
        <v>138</v>
      </c>
      <c r="C34" s="98">
        <f t="shared" si="1"/>
        <v>114637</v>
      </c>
      <c r="D34" s="99">
        <v>70025.0</v>
      </c>
      <c r="E34" s="99">
        <v>40826.0</v>
      </c>
      <c r="F34" s="99">
        <v>3786.0</v>
      </c>
      <c r="G34" s="43"/>
      <c r="H34" s="43"/>
      <c r="I34" s="43"/>
      <c r="K34" s="43"/>
      <c r="L34" s="43"/>
      <c r="M34" s="43"/>
      <c r="N34" s="43"/>
      <c r="O34" s="43"/>
      <c r="P34" s="43"/>
      <c r="Q34" s="43"/>
      <c r="R34" s="43"/>
      <c r="S34" s="43"/>
      <c r="T34" s="43"/>
      <c r="U34" s="43"/>
      <c r="V34" s="43"/>
      <c r="W34" s="43"/>
      <c r="X34" s="43"/>
      <c r="Y34" s="43"/>
      <c r="Z34" s="43"/>
    </row>
    <row r="35">
      <c r="A35" s="45" t="s">
        <v>48</v>
      </c>
      <c r="B35" s="102" t="s">
        <v>136</v>
      </c>
      <c r="C35" s="98">
        <f t="shared" si="1"/>
        <v>104307</v>
      </c>
      <c r="D35" s="99">
        <v>45081.0</v>
      </c>
      <c r="E35" s="99">
        <v>56892.0</v>
      </c>
      <c r="F35" s="99">
        <v>2334.0</v>
      </c>
      <c r="G35" s="43"/>
      <c r="H35" s="43"/>
      <c r="I35" s="43"/>
      <c r="K35" s="43"/>
      <c r="L35" s="43"/>
      <c r="M35" s="43"/>
      <c r="N35" s="43"/>
      <c r="O35" s="43"/>
      <c r="P35" s="43"/>
      <c r="Q35" s="43"/>
      <c r="R35" s="43"/>
      <c r="S35" s="43"/>
      <c r="T35" s="43"/>
      <c r="U35" s="43"/>
      <c r="V35" s="43"/>
      <c r="W35" s="43"/>
      <c r="X35" s="43"/>
      <c r="Y35" s="43"/>
      <c r="Z35" s="43"/>
    </row>
    <row r="36">
      <c r="A36" s="45" t="s">
        <v>50</v>
      </c>
      <c r="B36" s="46" t="s">
        <v>135</v>
      </c>
      <c r="C36" s="98">
        <f t="shared" si="1"/>
        <v>86337</v>
      </c>
      <c r="D36" s="99">
        <v>54182.0</v>
      </c>
      <c r="E36" s="99">
        <v>25592.0</v>
      </c>
      <c r="F36" s="99">
        <v>6563.0</v>
      </c>
      <c r="G36" s="43"/>
      <c r="H36" s="43"/>
      <c r="I36" s="43"/>
      <c r="K36" s="43"/>
      <c r="L36" s="43"/>
      <c r="M36" s="43"/>
      <c r="N36" s="43"/>
      <c r="O36" s="43"/>
      <c r="P36" s="43"/>
      <c r="Q36" s="43"/>
      <c r="R36" s="43"/>
      <c r="S36" s="43"/>
      <c r="T36" s="43"/>
      <c r="U36" s="43"/>
      <c r="V36" s="43"/>
      <c r="W36" s="43"/>
      <c r="X36" s="43"/>
      <c r="Y36" s="43"/>
      <c r="Z36" s="43"/>
    </row>
    <row r="37">
      <c r="A37" s="45" t="s">
        <v>52</v>
      </c>
      <c r="B37" s="102" t="s">
        <v>240</v>
      </c>
      <c r="C37" s="98">
        <f t="shared" si="1"/>
        <v>85815</v>
      </c>
      <c r="D37" s="99">
        <v>37089.0</v>
      </c>
      <c r="E37" s="99">
        <v>46806.0</v>
      </c>
      <c r="F37" s="99">
        <v>1920.0</v>
      </c>
      <c r="G37" s="43"/>
      <c r="H37" s="43"/>
      <c r="I37" s="43"/>
      <c r="K37" s="43"/>
      <c r="L37" s="43"/>
      <c r="M37" s="43"/>
      <c r="N37" s="43"/>
      <c r="O37" s="43"/>
      <c r="P37" s="43"/>
      <c r="Q37" s="43"/>
      <c r="R37" s="43"/>
      <c r="S37" s="43"/>
      <c r="T37" s="43"/>
      <c r="U37" s="43"/>
      <c r="V37" s="43"/>
      <c r="W37" s="43"/>
      <c r="X37" s="43"/>
      <c r="Y37" s="43"/>
      <c r="Z37" s="43"/>
    </row>
    <row r="38">
      <c r="A38" s="45" t="s">
        <v>54</v>
      </c>
      <c r="B38" s="46" t="s">
        <v>139</v>
      </c>
      <c r="C38" s="98">
        <f t="shared" si="1"/>
        <v>416875</v>
      </c>
      <c r="D38" s="99">
        <v>167399.0</v>
      </c>
      <c r="E38" s="99">
        <v>236819.0</v>
      </c>
      <c r="F38" s="99">
        <v>12657.0</v>
      </c>
      <c r="G38" s="43"/>
      <c r="H38" s="43"/>
      <c r="I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29659989</v>
      </c>
      <c r="D40" s="103">
        <f t="shared" si="2"/>
        <v>21465021</v>
      </c>
      <c r="E40" s="103">
        <f t="shared" si="2"/>
        <v>6727785</v>
      </c>
      <c r="F40" s="103">
        <f t="shared" si="2"/>
        <v>1467183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COMMUNITY CHANGE</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1.7502886E7</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1977274.0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5684048.0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1441715.0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114365.0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814322.0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717439.0</v>
      </c>
      <c r="E12" s="108">
        <f>D11-D12</f>
        <v>96883</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2215838.0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2504978.0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500000.0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200000.0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32237987</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1564833.0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1564833</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1.7033309E7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1.3639845E7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30673154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32237987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COMMUNITY CHANGE</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2021'!C40</f>
        <v>29659989</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2021'!C31</f>
        <v>89510</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29570479</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2464206.583</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2021'!E2+'Balance Sheet 2021'!E3</f>
        <v>19480160</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7.90524631</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2021'!E30</f>
        <v>17033309</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2021'!C40</f>
        <v>29659989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2471665.75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6.891428989</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2021'!E13:E15)</f>
        <v>5220816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2021'!C40</f>
        <v>29659989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2471665.75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2.112266191</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10.0175125</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2021'!E2:E7)</f>
        <v>15790260</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2021'!F44</f>
        <v>16049111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0.9838713185</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2021'!C7:C9)</f>
        <v>10927817</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2021'!C10:C12)</f>
        <v>3332859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14260676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2021'!C40</f>
        <v>29659989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0.4808051682</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2021'!C10:C11)</f>
        <v>2436652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2021'!C7:C9)</f>
        <v>10927817</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0.2229770136</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241</v>
      </c>
      <c r="D41" s="75">
        <f>'Expenses 2021'!D40</f>
        <v>21465021</v>
      </c>
      <c r="E41" s="164">
        <f t="shared" ref="E41:E44" si="1">D41/$D$44</f>
        <v>0.7237029319</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2021'!E40</f>
        <v>6727785</v>
      </c>
      <c r="E42" s="164">
        <f t="shared" si="1"/>
        <v>0.2268303269</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2021'!F40</f>
        <v>1467183</v>
      </c>
      <c r="E43" s="164">
        <f t="shared" si="1"/>
        <v>0.0494667412</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29659989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2021'!F9</f>
        <v>15790260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2021'!F40</f>
        <v>1467183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10.76229755</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2021'!E2:E10)</f>
        <v>26720288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2021'!E19:E22)</f>
        <v>1564833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17.07548857</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2021'!E18</f>
        <v>32237987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COMMUNITY CHANGE</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2.5886014E7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34513.0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25886014</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420514.0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420514</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58686.0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242</v>
      </c>
      <c r="D26" s="50">
        <v>2192982.0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2238848.0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-45866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-45866</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26319348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COMMUNITY CHANGE</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3526500</v>
      </c>
      <c r="D3" s="99">
        <v>3526500.0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1381113</v>
      </c>
      <c r="D7" s="99">
        <v>1006145.0</v>
      </c>
      <c r="E7" s="99">
        <v>226080.0</v>
      </c>
      <c r="F7" s="99">
        <v>148888.0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12560698</v>
      </c>
      <c r="D9" s="99">
        <v>7781861.0</v>
      </c>
      <c r="E9" s="99">
        <v>3802878.0</v>
      </c>
      <c r="F9" s="99">
        <v>975959.0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913374</v>
      </c>
      <c r="D10" s="99">
        <v>560373.0</v>
      </c>
      <c r="E10" s="99">
        <v>281908.0</v>
      </c>
      <c r="F10" s="99">
        <v>71093.0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2145039</v>
      </c>
      <c r="D11" s="99">
        <v>1321645.0</v>
      </c>
      <c r="E11" s="99">
        <v>651463.0</v>
      </c>
      <c r="F11" s="99">
        <v>171931.0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1045610</v>
      </c>
      <c r="D12" s="99">
        <v>651261.0</v>
      </c>
      <c r="E12" s="99">
        <v>309468.0</v>
      </c>
      <c r="F12" s="99">
        <v>84881.0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65726</v>
      </c>
      <c r="D15" s="99">
        <v>50171.0</v>
      </c>
      <c r="E15" s="99">
        <v>12497.0</v>
      </c>
      <c r="F15" s="99">
        <v>3058.0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258876</v>
      </c>
      <c r="D16" s="99">
        <v>0.0</v>
      </c>
      <c r="E16" s="99">
        <v>258876.0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10921</v>
      </c>
      <c r="D19" s="99">
        <v>0.0</v>
      </c>
      <c r="E19" s="99">
        <v>10921.0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5823926</v>
      </c>
      <c r="D20" s="99">
        <v>4064774.0</v>
      </c>
      <c r="E20" s="99">
        <v>1730120.0</v>
      </c>
      <c r="F20" s="99">
        <v>29032.0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385652</v>
      </c>
      <c r="D21" s="99">
        <v>286823.0</v>
      </c>
      <c r="E21" s="99">
        <v>94504.0</v>
      </c>
      <c r="F21" s="99">
        <v>4325.0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247471</v>
      </c>
      <c r="D22" s="99">
        <v>135555.0</v>
      </c>
      <c r="E22" s="99">
        <v>106895.0</v>
      </c>
      <c r="F22" s="99">
        <v>5021.0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856939</v>
      </c>
      <c r="D23" s="99">
        <v>539726.0</v>
      </c>
      <c r="E23" s="99">
        <v>307296.0</v>
      </c>
      <c r="F23" s="99">
        <v>9917.0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1034060</v>
      </c>
      <c r="D25" s="99">
        <v>634473.0</v>
      </c>
      <c r="E25" s="99">
        <v>310669.0</v>
      </c>
      <c r="F25" s="99">
        <v>88918.0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828948</v>
      </c>
      <c r="D26" s="99">
        <v>529064.0</v>
      </c>
      <c r="E26" s="99">
        <v>279545.0</v>
      </c>
      <c r="F26" s="99">
        <v>20339.0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1765145</v>
      </c>
      <c r="D28" s="99">
        <v>1439355.0</v>
      </c>
      <c r="E28" s="99">
        <v>261323.0</v>
      </c>
      <c r="F28" s="99">
        <v>64467.0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52030</v>
      </c>
      <c r="D31" s="99">
        <v>32112.0</v>
      </c>
      <c r="E31" s="99">
        <v>14958.0</v>
      </c>
      <c r="F31" s="99">
        <v>4960.0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139350</v>
      </c>
      <c r="D32" s="99">
        <v>82262.0</v>
      </c>
      <c r="E32" s="99">
        <v>44464.0</v>
      </c>
      <c r="F32" s="99">
        <v>12624.0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114883</v>
      </c>
      <c r="D34" s="99">
        <v>70489.0</v>
      </c>
      <c r="E34" s="99">
        <v>34515.0</v>
      </c>
      <c r="F34" s="99">
        <v>9879.0</v>
      </c>
      <c r="G34" s="43"/>
      <c r="H34" s="43"/>
      <c r="I34" s="43"/>
      <c r="J34" s="43"/>
      <c r="K34" s="43"/>
      <c r="L34" s="43"/>
      <c r="M34" s="43"/>
      <c r="N34" s="43"/>
      <c r="O34" s="43"/>
      <c r="P34" s="43"/>
      <c r="Q34" s="43"/>
      <c r="R34" s="43"/>
      <c r="S34" s="43"/>
      <c r="T34" s="43"/>
      <c r="U34" s="43"/>
      <c r="V34" s="43"/>
      <c r="W34" s="43"/>
      <c r="X34" s="43"/>
      <c r="Y34" s="43"/>
      <c r="Z34" s="43"/>
    </row>
    <row r="35">
      <c r="A35" s="45" t="s">
        <v>48</v>
      </c>
      <c r="B35" s="102" t="s">
        <v>243</v>
      </c>
      <c r="C35" s="98">
        <f t="shared" si="1"/>
        <v>112474</v>
      </c>
      <c r="D35" s="99">
        <v>73432.0</v>
      </c>
      <c r="E35" s="99">
        <v>37307.0</v>
      </c>
      <c r="F35" s="99">
        <v>1735.0</v>
      </c>
      <c r="G35" s="43"/>
      <c r="H35" s="43"/>
      <c r="I35" s="43"/>
      <c r="J35" s="43"/>
      <c r="K35" s="43"/>
      <c r="L35" s="43"/>
      <c r="M35" s="43"/>
      <c r="N35" s="43"/>
      <c r="O35" s="43"/>
      <c r="P35" s="43"/>
      <c r="Q35" s="43"/>
      <c r="R35" s="43"/>
      <c r="S35" s="43"/>
      <c r="T35" s="43"/>
      <c r="U35" s="43"/>
      <c r="V35" s="43"/>
      <c r="W35" s="43"/>
      <c r="X35" s="43"/>
      <c r="Y35" s="43"/>
      <c r="Z35" s="43"/>
    </row>
    <row r="36">
      <c r="A36" s="45" t="s">
        <v>50</v>
      </c>
      <c r="B36" s="102" t="s">
        <v>240</v>
      </c>
      <c r="C36" s="98">
        <f t="shared" si="1"/>
        <v>95775</v>
      </c>
      <c r="D36" s="99">
        <v>61131.0</v>
      </c>
      <c r="E36" s="99">
        <v>32843.0</v>
      </c>
      <c r="F36" s="99">
        <v>1801.0</v>
      </c>
      <c r="G36" s="43"/>
      <c r="H36" s="43"/>
      <c r="I36" s="43"/>
      <c r="J36" s="43"/>
      <c r="K36" s="43"/>
      <c r="L36" s="43"/>
      <c r="M36" s="43"/>
      <c r="N36" s="43"/>
      <c r="O36" s="43"/>
      <c r="P36" s="43"/>
      <c r="Q36" s="43"/>
      <c r="R36" s="43"/>
      <c r="S36" s="43"/>
      <c r="T36" s="43"/>
      <c r="U36" s="43"/>
      <c r="V36" s="43"/>
      <c r="W36" s="43"/>
      <c r="X36" s="43"/>
      <c r="Y36" s="43"/>
      <c r="Z36" s="43"/>
    </row>
    <row r="37">
      <c r="A37" s="45" t="s">
        <v>52</v>
      </c>
      <c r="B37" s="102" t="s">
        <v>244</v>
      </c>
      <c r="C37" s="98">
        <f t="shared" si="1"/>
        <v>71008</v>
      </c>
      <c r="D37" s="99">
        <v>54203.0</v>
      </c>
      <c r="E37" s="99">
        <v>13502.0</v>
      </c>
      <c r="F37" s="99">
        <v>3303.0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109040</v>
      </c>
      <c r="D38" s="99">
        <v>70172.0</v>
      </c>
      <c r="E38" s="99">
        <v>36892.0</v>
      </c>
      <c r="F38" s="99">
        <v>1976.0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33544558</v>
      </c>
      <c r="D40" s="103">
        <f t="shared" si="2"/>
        <v>22971527</v>
      </c>
      <c r="E40" s="103">
        <f t="shared" si="2"/>
        <v>8858924</v>
      </c>
      <c r="F40" s="103">
        <f t="shared" si="2"/>
        <v>1714107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COMMUNITY CHANGE</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9602036.0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2898708.0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5994326.0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1101668.0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362130.0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820045.0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782864.0</v>
      </c>
      <c r="E12" s="108">
        <f>D11-D12</f>
        <v>37181</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286543.0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4708262.0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500000.0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200000.0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25690854</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2132719.0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2132719</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1.2473547E7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1.1084588E7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23558135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25690854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COMMUNITY CHANGE</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2022'!C40</f>
        <v>33544558</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2022'!C31</f>
        <v>52030</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33492528</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2791044</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2022'!E2+'Balance Sheet 2022'!E3</f>
        <v>12500744</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4.478877438</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2022'!E30</f>
        <v>12473547</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2022'!C40</f>
        <v>33544558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2795379.833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4.462201112</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2022'!E13:E15)</f>
        <v>5494805</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2022'!C40</f>
        <v>33544558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2795379.833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1.965673836</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6.444551274</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2022'!E2:E7)</f>
        <v>25886014</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2022'!F44</f>
        <v>26319348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0.9835355344</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2022'!C7:C9)</f>
        <v>13941811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2022'!C10:C12)</f>
        <v>4104023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18045834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2022'!C40</f>
        <v>33544558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0.5379660689</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2022'!C10:C11)</f>
        <v>3058413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2022'!C7:C9)</f>
        <v>13941811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0.2193698509</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245</v>
      </c>
      <c r="D41" s="75">
        <f>'Expenses 2022'!D40</f>
        <v>22971527</v>
      </c>
      <c r="E41" s="164">
        <f t="shared" ref="E41:E44" si="1">D41/$D$44</f>
        <v>0.6848063701</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2022'!E40</f>
        <v>8858924</v>
      </c>
      <c r="E42" s="164">
        <f t="shared" si="1"/>
        <v>0.2640942236</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2022'!F40</f>
        <v>1714107</v>
      </c>
      <c r="E43" s="164">
        <f t="shared" si="1"/>
        <v>0.05109940635</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33544558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2022'!F9</f>
        <v>25886014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2022'!F40</f>
        <v>1714107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15.10174919</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2022'!E2:E10)</f>
        <v>19958868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2022'!E19:E22)</f>
        <v>2132719</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9.358414306</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2022'!E18</f>
        <v>25690854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COMMUNITY CHANGE</v>
      </c>
      <c r="B1" s="2" t="s">
        <v>246</v>
      </c>
      <c r="C1" s="138"/>
      <c r="D1" s="138"/>
      <c r="E1" s="138"/>
      <c r="F1" s="139"/>
      <c r="G1" s="139"/>
      <c r="H1" s="139"/>
      <c r="I1" s="43"/>
      <c r="J1" s="43"/>
      <c r="K1" s="43"/>
      <c r="L1" s="43"/>
      <c r="M1" s="43"/>
      <c r="N1" s="43"/>
      <c r="O1" s="43"/>
      <c r="P1" s="43"/>
      <c r="Q1" s="43"/>
      <c r="R1" s="43"/>
      <c r="S1" s="43"/>
      <c r="T1" s="43"/>
      <c r="U1" s="43"/>
      <c r="V1" s="43"/>
      <c r="W1" s="43"/>
      <c r="X1" s="43"/>
      <c r="Y1" s="43"/>
    </row>
    <row r="2">
      <c r="A2" s="140" t="s">
        <v>182</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183</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247</v>
      </c>
      <c r="E4" s="45" t="s">
        <v>248</v>
      </c>
      <c r="F4" s="45" t="s">
        <v>249</v>
      </c>
      <c r="G4" s="59" t="s">
        <v>250</v>
      </c>
      <c r="H4" s="59"/>
      <c r="I4" s="43"/>
      <c r="J4" s="43"/>
      <c r="K4" s="43"/>
      <c r="L4" s="43"/>
      <c r="M4" s="43"/>
      <c r="N4" s="43"/>
      <c r="O4" s="43"/>
      <c r="P4" s="43"/>
      <c r="Q4" s="43"/>
      <c r="R4" s="43"/>
      <c r="S4" s="43"/>
      <c r="T4" s="43"/>
      <c r="U4" s="43"/>
      <c r="V4" s="43"/>
      <c r="W4" s="43"/>
      <c r="X4" s="43"/>
      <c r="Y4" s="43"/>
    </row>
    <row r="5">
      <c r="A5" s="138"/>
      <c r="B5" s="49"/>
      <c r="C5" s="147" t="s">
        <v>182</v>
      </c>
      <c r="D5" s="176">
        <f>'Ratios 2020'!D8</f>
        <v>12.52957043</v>
      </c>
      <c r="E5" s="176">
        <f>'Ratios 2021'!D8</f>
        <v>7.90524631</v>
      </c>
      <c r="F5" s="176">
        <f>'Ratios 2022'!D8</f>
        <v>4.478877438</v>
      </c>
      <c r="G5" s="176">
        <f>average(D5:F5)</f>
        <v>8.304564728</v>
      </c>
      <c r="H5" s="149" t="s">
        <v>189</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190</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191</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247</v>
      </c>
      <c r="E9" s="45" t="s">
        <v>248</v>
      </c>
      <c r="F9" s="45" t="s">
        <v>249</v>
      </c>
      <c r="G9" s="59" t="s">
        <v>250</v>
      </c>
      <c r="H9" s="59"/>
      <c r="I9" s="43"/>
      <c r="J9" s="43"/>
      <c r="K9" s="43"/>
      <c r="L9" s="43"/>
      <c r="M9" s="43"/>
      <c r="N9" s="43"/>
      <c r="O9" s="43"/>
      <c r="P9" s="43"/>
      <c r="Q9" s="43"/>
      <c r="R9" s="43"/>
      <c r="S9" s="43"/>
      <c r="T9" s="43"/>
      <c r="U9" s="43"/>
      <c r="V9" s="43"/>
      <c r="W9" s="43"/>
      <c r="X9" s="43"/>
      <c r="Y9" s="43"/>
    </row>
    <row r="10">
      <c r="A10" s="138"/>
      <c r="B10" s="49"/>
      <c r="C10" s="147" t="s">
        <v>190</v>
      </c>
      <c r="D10" s="148">
        <f>'Ratios 2020'!D14</f>
        <v>10.3903942</v>
      </c>
      <c r="E10" s="148">
        <f>'Ratios 2021'!D14</f>
        <v>6.891428989</v>
      </c>
      <c r="F10" s="148">
        <f>'Ratios 2022'!D14</f>
        <v>4.462201112</v>
      </c>
      <c r="G10" s="176">
        <f>average(D10:F10)</f>
        <v>7.248008099</v>
      </c>
      <c r="H10" s="149" t="s">
        <v>189</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195</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196</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247</v>
      </c>
      <c r="E14" s="45" t="s">
        <v>248</v>
      </c>
      <c r="F14" s="45" t="s">
        <v>249</v>
      </c>
      <c r="G14" s="59" t="s">
        <v>250</v>
      </c>
      <c r="H14" s="59"/>
      <c r="I14" s="43"/>
      <c r="J14" s="43"/>
      <c r="K14" s="43"/>
      <c r="L14" s="43"/>
      <c r="M14" s="43"/>
      <c r="N14" s="43"/>
      <c r="O14" s="43"/>
      <c r="P14" s="43"/>
      <c r="Q14" s="43"/>
      <c r="R14" s="43"/>
      <c r="S14" s="43"/>
      <c r="T14" s="43"/>
      <c r="U14" s="43"/>
      <c r="V14" s="43"/>
      <c r="W14" s="43"/>
      <c r="X14" s="43"/>
      <c r="Y14" s="43"/>
    </row>
    <row r="15">
      <c r="A15" s="138"/>
      <c r="B15" s="49"/>
      <c r="C15" s="147" t="s">
        <v>198</v>
      </c>
      <c r="D15" s="179">
        <f>'Ratios 2020'!D20</f>
        <v>3.201205758</v>
      </c>
      <c r="E15" s="179">
        <f>'Ratios 2021'!D20</f>
        <v>2.112266191</v>
      </c>
      <c r="F15" s="179">
        <f>'Ratios 2022'!D20</f>
        <v>1.965673836</v>
      </c>
      <c r="G15" s="176">
        <f>average(D15:F15)</f>
        <v>2.426381928</v>
      </c>
      <c r="H15" s="149" t="s">
        <v>189</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200</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201</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247</v>
      </c>
      <c r="E19" s="45" t="s">
        <v>248</v>
      </c>
      <c r="F19" s="45" t="s">
        <v>249</v>
      </c>
      <c r="G19" s="59" t="s">
        <v>250</v>
      </c>
      <c r="H19" s="59"/>
      <c r="I19" s="43"/>
      <c r="J19" s="43"/>
      <c r="K19" s="43"/>
      <c r="L19" s="43"/>
      <c r="M19" s="43"/>
      <c r="N19" s="43"/>
      <c r="O19" s="43"/>
      <c r="P19" s="43"/>
      <c r="Q19" s="43"/>
      <c r="R19" s="43"/>
      <c r="S19" s="43"/>
      <c r="T19" s="43"/>
      <c r="U19" s="43"/>
      <c r="V19" s="43"/>
      <c r="W19" s="43"/>
      <c r="X19" s="43"/>
      <c r="Y19" s="43"/>
    </row>
    <row r="20">
      <c r="A20" s="138"/>
      <c r="B20" s="49"/>
      <c r="C20" s="147" t="s">
        <v>200</v>
      </c>
      <c r="D20" s="162">
        <f>'Ratios 2020'!D26</f>
        <v>0.9810841384</v>
      </c>
      <c r="E20" s="162">
        <f>'Ratios 2021'!D26</f>
        <v>0.9838713185</v>
      </c>
      <c r="F20" s="162">
        <f>'Ratios 2022'!D26</f>
        <v>0.9835355344</v>
      </c>
      <c r="G20" s="180">
        <f>average(D20:F20)</f>
        <v>0.9828303304</v>
      </c>
      <c r="H20" s="149" t="s">
        <v>204</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205</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206</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247</v>
      </c>
      <c r="E24" s="45" t="s">
        <v>248</v>
      </c>
      <c r="F24" s="45" t="s">
        <v>249</v>
      </c>
      <c r="G24" s="59" t="s">
        <v>250</v>
      </c>
      <c r="H24" s="59"/>
      <c r="I24" s="43"/>
      <c r="J24" s="43"/>
      <c r="K24" s="43"/>
      <c r="L24" s="43"/>
      <c r="M24" s="43"/>
      <c r="N24" s="43"/>
      <c r="O24" s="43"/>
      <c r="P24" s="43"/>
      <c r="Q24" s="43"/>
      <c r="R24" s="43"/>
      <c r="S24" s="43"/>
      <c r="T24" s="43"/>
      <c r="U24" s="43"/>
      <c r="V24" s="43"/>
      <c r="W24" s="43"/>
      <c r="X24" s="43"/>
      <c r="Y24" s="43"/>
    </row>
    <row r="25">
      <c r="A25" s="138"/>
      <c r="B25" s="49"/>
      <c r="C25" s="147" t="s">
        <v>210</v>
      </c>
      <c r="D25" s="162">
        <f>'Ratios 2020'!D33</f>
        <v>0.5099001638</v>
      </c>
      <c r="E25" s="162">
        <f>'Ratios 2021'!D33</f>
        <v>0.4808051682</v>
      </c>
      <c r="F25" s="162">
        <f>'Ratios 2022'!D33</f>
        <v>0.5379660689</v>
      </c>
      <c r="G25" s="180">
        <f>average(D25:F25)</f>
        <v>0.5095571336</v>
      </c>
      <c r="H25" s="149" t="s">
        <v>211</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212</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213</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247</v>
      </c>
      <c r="E29" s="45" t="s">
        <v>248</v>
      </c>
      <c r="F29" s="45" t="s">
        <v>249</v>
      </c>
      <c r="G29" s="59" t="s">
        <v>250</v>
      </c>
      <c r="H29" s="59"/>
      <c r="I29" s="43"/>
      <c r="J29" s="43"/>
      <c r="K29" s="43"/>
      <c r="L29" s="43"/>
      <c r="M29" s="43"/>
      <c r="N29" s="43"/>
      <c r="O29" s="43"/>
      <c r="P29" s="43"/>
      <c r="Q29" s="43"/>
      <c r="R29" s="43"/>
      <c r="S29" s="43"/>
      <c r="T29" s="43"/>
      <c r="U29" s="43"/>
      <c r="V29" s="43"/>
      <c r="W29" s="43"/>
      <c r="X29" s="43"/>
      <c r="Y29" s="43"/>
    </row>
    <row r="30">
      <c r="A30" s="138"/>
      <c r="B30" s="49"/>
      <c r="C30" s="147" t="s">
        <v>212</v>
      </c>
      <c r="D30" s="162">
        <f>'Ratios 2020'!D38</f>
        <v>0.2147391037</v>
      </c>
      <c r="E30" s="162">
        <f>'Ratios 2021'!D38</f>
        <v>0.2229770136</v>
      </c>
      <c r="F30" s="162">
        <f>'Ratios 2022'!D38</f>
        <v>0.2193698509</v>
      </c>
      <c r="G30" s="180">
        <f>average(D30:F30)</f>
        <v>0.2190286561</v>
      </c>
      <c r="H30" s="149" t="s">
        <v>215</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216</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217</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247</v>
      </c>
      <c r="E34" s="45" t="s">
        <v>248</v>
      </c>
      <c r="F34" s="45" t="s">
        <v>249</v>
      </c>
      <c r="G34" s="59" t="s">
        <v>250</v>
      </c>
      <c r="H34" s="59"/>
      <c r="I34" s="43"/>
      <c r="J34" s="43"/>
      <c r="K34" s="43"/>
      <c r="L34" s="43"/>
      <c r="M34" s="43"/>
      <c r="N34" s="43"/>
      <c r="O34" s="43"/>
      <c r="P34" s="43"/>
      <c r="Q34" s="43"/>
      <c r="R34" s="43"/>
      <c r="S34" s="43"/>
      <c r="T34" s="43"/>
      <c r="U34" s="43"/>
      <c r="V34" s="43"/>
      <c r="W34" s="43"/>
      <c r="X34" s="43"/>
      <c r="Y34" s="43"/>
    </row>
    <row r="35">
      <c r="A35" s="138"/>
      <c r="B35" s="49"/>
      <c r="C35" s="147" t="s">
        <v>251</v>
      </c>
      <c r="D35" s="162">
        <f>'Ratios 2020'!E41</f>
        <v>0.7815330606</v>
      </c>
      <c r="E35" s="162">
        <f>'Ratios 2021'!E41</f>
        <v>0.7237029319</v>
      </c>
      <c r="F35" s="162">
        <f>'Ratios 2022'!E41</f>
        <v>0.6848063701</v>
      </c>
      <c r="G35" s="180">
        <f t="shared" ref="G35:G37" si="1">average(D35:F35)</f>
        <v>0.7300141209</v>
      </c>
      <c r="H35" s="180"/>
      <c r="I35" s="43"/>
      <c r="J35" s="43"/>
      <c r="K35" s="43"/>
      <c r="L35" s="43"/>
      <c r="M35" s="43"/>
      <c r="N35" s="43"/>
      <c r="O35" s="43"/>
      <c r="P35" s="43"/>
      <c r="Q35" s="43"/>
      <c r="R35" s="43"/>
      <c r="S35" s="43"/>
      <c r="T35" s="43"/>
      <c r="U35" s="43"/>
      <c r="V35" s="43"/>
      <c r="W35" s="43"/>
      <c r="X35" s="43"/>
      <c r="Y35" s="43"/>
    </row>
    <row r="36">
      <c r="A36" s="138"/>
      <c r="B36" s="52"/>
      <c r="C36" s="147" t="s">
        <v>219</v>
      </c>
      <c r="D36" s="162">
        <f>'Ratios 2020'!E42</f>
        <v>0.169096948</v>
      </c>
      <c r="E36" s="162">
        <f>'Ratios 2021'!E42</f>
        <v>0.2268303269</v>
      </c>
      <c r="F36" s="162">
        <f>'Ratios 2022'!E42</f>
        <v>0.2640942236</v>
      </c>
      <c r="G36" s="180">
        <f t="shared" si="1"/>
        <v>0.2200071662</v>
      </c>
      <c r="H36" s="180"/>
      <c r="I36" s="43"/>
      <c r="J36" s="43"/>
      <c r="K36" s="43"/>
      <c r="L36" s="43"/>
      <c r="M36" s="43"/>
      <c r="N36" s="43"/>
      <c r="O36" s="43"/>
      <c r="P36" s="43"/>
      <c r="Q36" s="43"/>
      <c r="R36" s="43"/>
      <c r="S36" s="43"/>
      <c r="T36" s="43"/>
      <c r="U36" s="43"/>
      <c r="V36" s="43"/>
      <c r="W36" s="43"/>
      <c r="X36" s="43"/>
      <c r="Y36" s="43"/>
    </row>
    <row r="37">
      <c r="A37" s="138"/>
      <c r="B37" s="181"/>
      <c r="C37" s="147" t="s">
        <v>220</v>
      </c>
      <c r="D37" s="162">
        <f>'Ratios 2020'!E43</f>
        <v>0.04936999141</v>
      </c>
      <c r="E37" s="162">
        <f>'Ratios 2021'!E43</f>
        <v>0.0494667412</v>
      </c>
      <c r="F37" s="162">
        <f>'Ratios 2022'!E43</f>
        <v>0.05109940635</v>
      </c>
      <c r="G37" s="180">
        <f t="shared" si="1"/>
        <v>0.04997871299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221</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222</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247</v>
      </c>
      <c r="E41" s="45" t="s">
        <v>248</v>
      </c>
      <c r="F41" s="45" t="s">
        <v>249</v>
      </c>
      <c r="G41" s="59" t="s">
        <v>250</v>
      </c>
      <c r="H41" s="59"/>
      <c r="I41" s="43"/>
      <c r="J41" s="43"/>
      <c r="K41" s="43"/>
      <c r="L41" s="43"/>
      <c r="M41" s="43"/>
      <c r="N41" s="43"/>
      <c r="O41" s="43"/>
      <c r="P41" s="43"/>
      <c r="Q41" s="43"/>
      <c r="R41" s="43"/>
      <c r="S41" s="43"/>
      <c r="T41" s="43"/>
      <c r="U41" s="43"/>
      <c r="V41" s="43"/>
      <c r="W41" s="43"/>
      <c r="X41" s="43"/>
      <c r="Y41" s="43"/>
    </row>
    <row r="42">
      <c r="A42" s="138"/>
      <c r="B42" s="49"/>
      <c r="C42" s="147" t="s">
        <v>225</v>
      </c>
      <c r="D42" s="165">
        <f>'Ratios 2020'!D49</f>
        <v>14.58775237</v>
      </c>
      <c r="E42" s="165">
        <f>'Ratios 2021'!D49</f>
        <v>10.76229755</v>
      </c>
      <c r="F42" s="165">
        <f>'Ratios 2022'!D49</f>
        <v>15.10174919</v>
      </c>
      <c r="G42" s="182">
        <f>average(D42:F42)</f>
        <v>13.48393303</v>
      </c>
      <c r="H42" s="149" t="s">
        <v>226</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227</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228</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247</v>
      </c>
      <c r="E46" s="45" t="s">
        <v>248</v>
      </c>
      <c r="F46" s="45" t="s">
        <v>249</v>
      </c>
      <c r="G46" s="59" t="s">
        <v>250</v>
      </c>
      <c r="H46" s="59"/>
      <c r="I46" s="43"/>
      <c r="J46" s="43"/>
      <c r="K46" s="43"/>
      <c r="L46" s="43"/>
      <c r="M46" s="43"/>
      <c r="N46" s="43"/>
      <c r="O46" s="43"/>
      <c r="P46" s="43"/>
      <c r="Q46" s="43"/>
      <c r="R46" s="43"/>
      <c r="S46" s="43"/>
      <c r="T46" s="43"/>
      <c r="U46" s="43"/>
      <c r="V46" s="43"/>
      <c r="W46" s="43"/>
      <c r="X46" s="43"/>
      <c r="Y46" s="43"/>
    </row>
    <row r="47">
      <c r="A47" s="138"/>
      <c r="B47" s="49"/>
      <c r="C47" s="147" t="s">
        <v>231</v>
      </c>
      <c r="D47" s="148">
        <f>'Ratios 2020'!D54</f>
        <v>18.97154707</v>
      </c>
      <c r="E47" s="148">
        <f>'Ratios 2021'!D54</f>
        <v>17.07548857</v>
      </c>
      <c r="F47" s="148">
        <f>'Ratios 2022'!D54</f>
        <v>9.358414306</v>
      </c>
      <c r="G47" s="176">
        <f>average(D47:F47)</f>
        <v>15.13514998</v>
      </c>
      <c r="H47" s="149" t="s">
        <v>232</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233</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234</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247</v>
      </c>
      <c r="E51" s="45" t="s">
        <v>248</v>
      </c>
      <c r="F51" s="45" t="s">
        <v>249</v>
      </c>
      <c r="G51" s="59" t="s">
        <v>250</v>
      </c>
      <c r="H51" s="59"/>
      <c r="I51" s="43"/>
      <c r="J51" s="43"/>
      <c r="K51" s="43"/>
      <c r="L51" s="43"/>
      <c r="M51" s="43"/>
      <c r="N51" s="43"/>
      <c r="O51" s="43"/>
      <c r="P51" s="43"/>
      <c r="Q51" s="43"/>
      <c r="R51" s="43"/>
      <c r="S51" s="43"/>
      <c r="T51" s="43"/>
      <c r="U51" s="43"/>
      <c r="V51" s="43"/>
      <c r="W51" s="43"/>
      <c r="X51" s="43"/>
      <c r="Y51" s="43"/>
    </row>
    <row r="52">
      <c r="A52" s="138"/>
      <c r="B52" s="49"/>
      <c r="C52" s="147" t="s">
        <v>237</v>
      </c>
      <c r="D52" s="183">
        <f>'Ratios 2020'!D59</f>
        <v>0</v>
      </c>
      <c r="E52" s="183">
        <f>'Ratios 2021'!D59</f>
        <v>0</v>
      </c>
      <c r="F52" s="183">
        <f>'Ratios 2022'!D59</f>
        <v>0</v>
      </c>
      <c r="G52" s="184">
        <f>average(D52:F52)</f>
        <v>0</v>
      </c>
      <c r="H52" s="149" t="s">
        <v>238</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