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<sst xmlns="http://schemas.openxmlformats.org/spreadsheetml/2006/main" count="869" uniqueCount="252">
  <si>
    <t xml:space="preserve">FLATBUSH CATS </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</si>
  <si>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</si>
  <si>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</si>
  <si>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</si>
  <si>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</si>
  <si>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</si>
  <si>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</si>
  <si>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</si>
  <si>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</si>
  <si>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</si>
  <si>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</si>
  <si>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</si>
  <si>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</si>
  <si>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</si>
  <si>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</si>
  <si>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</si>
  <si>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</si>
  <si>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</si>
  <si>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</si>
  <si>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</si>
  <si>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</si>
  <si>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</si>
  <si>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</si>
  <si>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</si>
  <si>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</si>
  <si>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</si>
  <si>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</si>
  <si>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</si>
  <si>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</si>
  <si>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</si>
  <si>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</si>
  <si>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</si>
  <si>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</si>
  <si>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</si>
  <si>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</si>
  <si>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</si>
  <si>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</si>
  <si>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</si>
  <si>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</si>
  <si>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</si>
  <si>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</si>
  <si>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</si>
  <si>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</si>
  <si>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</si>
  <si>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</si>
  <si>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</si>
  <si>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</si>
  <si>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</si>
  <si>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</si>
  <si>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</si>
  <si>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</si>
  <si>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</si>
  <si>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</si>
  <si>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</si>
  <si>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</si>
  <si>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</si>
  <si>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</si>
  <si>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</si>
  <si>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</si>
  <si>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</si>
  <si>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</si>
  <si>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</si>
  <si>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</si>
  <si>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</si>
  <si>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</si>
  <si>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</si>
  <si>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</si>
  <si>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</si>
  <si>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</si>
  <si>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</si>
  <si>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</si>
  <si>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</si>
  <si>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</si>
  <si>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</si>
  <si>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</si>
  <si>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</si>
  <si>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</si>
  <si>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</si>
  <si>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</si>
  <si>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</si>
  <si>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</si>
  <si>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</si>
  <si>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</si>
  <si>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</si>
  <si>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</si>
  <si>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</si>
  <si>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</si>
  <si>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</si>
  <si>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</si>
  <si>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</si>
  <si>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</si>
  <si>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</si>
  <si>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</si>
  <si>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</si>
  <si>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</si>
  <si>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</si>
  <si>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 xml:space="preserve">Advertising income </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</si>
  <si>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</si>
  <si>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</si>
  <si>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</si>
  <si>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</si>
  <si>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</si>
  <si>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</si>
  <si>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</si>
  <si>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</si>
  <si>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</si>
  <si>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</si>
  <si>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</si>
  <si>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</si>
  <si>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</si>
  <si>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</si>
  <si>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</si>
  <si>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</si>
  <si>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</si>
  <si>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</si>
  <si>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</si>
  <si>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</si>
  <si>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</si>
  <si>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</si>
  <si>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</si>
  <si>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</si>
  <si>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</si>
  <si>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</si>
  <si>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</si>
  <si>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</si>
  <si>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</si>
  <si>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</si>
  <si>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</si>
  <si>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</si>
  <si>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</si>
  <si>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</si>
  <si>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</si>
  <si>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</si>
  <si>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</si>
  <si>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Rescue costs</t>
  </si>
  <si>
    <t>Income taxes</t>
  </si>
  <si>
    <t>Foster care</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</si>
  <si>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</si>
  <si>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</si>
  <si>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</si>
  <si>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</si>
  <si>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</si>
  <si>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</si>
  <si>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</si>
  <si>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</si>
  <si>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</si>
  <si>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</si>
  <si>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</si>
  <si>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</si>
  <si>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</si>
  <si>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</si>
  <si>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</si>
  <si>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</si>
  <si>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</si>
  <si>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</si>
  <si>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</si>
  <si>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</si>
  <si>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</si>
  <si>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</si>
  <si>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</si>
  <si>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</si>
  <si>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</si>
  <si>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</si>
  <si>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</si>
  <si>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</si>
  <si>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</si>
  <si>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</si>
  <si>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</si>
  <si>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</si>
  <si>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</si>
  <si>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</si>
  <si>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</si>
  <si>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</si>
  <si>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</si>
  <si>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</si>
  <si>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</si>
  <si>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</si>
  <si>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</si>
  <si>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</si>
  <si>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</si>
  <si>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</si>
  <si>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</si>
  <si>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</si>
  <si>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</si>
  <si>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</si>
  <si>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</si>
  <si>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</si>
  <si>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</si>
  <si>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</si>
  <si>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</si>
  <si>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</si>
  <si>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</si>
  <si>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</si>
  <si>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</si>
  <si>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</si>
  <si>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</si>
  <si>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</si>
  <si>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</si>
  <si>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</si>
  <si>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</si>
  <si>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</si>
  <si>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</si>
  <si>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</si>
  <si>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</si>
  <si>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</si>
  <si>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</si>
  <si>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</si>
  <si>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</si>
  <si>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</si>
  <si>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</si>
  <si>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</si>
  <si>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</si>
  <si>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</si>
  <si>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</si>
  <si>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</si>
  <si>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</si>
  <si>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</si>
  <si>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</si>
  <si>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</si>
  <si>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</si>
  <si>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</si>
  <si>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</si>
  <si>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</si>
  <si>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</si>
  <si>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</si>
  <si>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</si>
  <si>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</si>
  <si>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</si>
  <si>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</si>
  <si>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</si>
  <si>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</si>
  <si>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</si>
  <si>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</si>
  <si>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</si>
  <si>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</si>
  <si>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</si>
  <si>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</si>
  <si>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</si>
  <si>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 xml:space="preserve">Other revenue </t>
  </si>
  <si>
    <t xml:space="preserve">Taxes on net unrelated </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</si>
  <si>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</si>
  <si>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</si>
  <si>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Taxes on net unrelated</t>
  </si>
  <si>
    <t>Medical supplies</t>
  </si>
  <si>
    <t>Medical care</t>
  </si>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</sst>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FLATBUSH CATS </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FLATBUSH CATS </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438621.0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438621</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19.0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1514.0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79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18432.0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9734.0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8698</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96</v>
      </c>
      <c r="D39" s="74"/>
      <c r="E39" s="48">
        <v>21110.0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97</v>
      </c>
      <c r="D42" s="74"/>
      <c r="E42" s="48">
        <v>2608.0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23718</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472570</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FLATBUSH CATS </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100</v>
      </c>
      <c r="D3" s="99">
        <v>100.0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109</v>
      </c>
      <c r="C9" s="98">
        <f t="shared" si="1"/>
        <v>8845</v>
      </c>
      <c r="D9" s="99">
        <v>7801.0</v>
      </c>
      <c r="E9" s="99">
        <v>0.0</v>
      </c>
      <c r="F9" s="99">
        <v>1044.0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0</v>
      </c>
      <c r="D11" s="99">
        <v>0.0</v>
      </c>
      <c r="E11" s="99">
        <v>0.0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905</v>
      </c>
      <c r="D12" s="99">
        <v>798.0</v>
      </c>
      <c r="E12" s="99">
        <v>0.0</v>
      </c>
      <c r="F12" s="99">
        <v>107.0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6148</v>
      </c>
      <c r="D16" s="99">
        <v>0.0</v>
      </c>
      <c r="E16" s="99">
        <v>6148.0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2100</v>
      </c>
      <c r="D18" s="99">
        <v>0.0</v>
      </c>
      <c r="E18" s="99">
        <v>0.0</v>
      </c>
      <c r="F18" s="99">
        <v>2100.0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82746</v>
      </c>
      <c r="D20" s="99">
        <v>82415.0</v>
      </c>
      <c r="E20" s="99">
        <v>331.0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1590</v>
      </c>
      <c r="D21" s="99">
        <v>0.0</v>
      </c>
      <c r="E21" s="99">
        <v>0.0</v>
      </c>
      <c r="F21" s="99">
        <v>1590.0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9642</v>
      </c>
      <c r="D22" s="99">
        <v>0.0</v>
      </c>
      <c r="E22" s="99">
        <v>9642.0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5648</v>
      </c>
      <c r="D23" s="99">
        <v>391.0</v>
      </c>
      <c r="E23" s="99">
        <v>2175.0</v>
      </c>
      <c r="F23" s="99">
        <v>3082.0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1637</v>
      </c>
      <c r="D26" s="99">
        <v>1637.0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2857</v>
      </c>
      <c r="D32" s="99">
        <v>0.0</v>
      </c>
      <c r="E32" s="99">
        <v>2857.0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134</v>
      </c>
      <c r="C34" s="98">
        <f t="shared" si="1"/>
        <v>11638</v>
      </c>
      <c r="D34" s="99">
        <v>11638.0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135</v>
      </c>
      <c r="C35" s="98">
        <f t="shared" si="1"/>
        <v>6566</v>
      </c>
      <c r="D35" s="99">
        <v>0.0</v>
      </c>
      <c r="E35" s="99">
        <v>6566.0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136</v>
      </c>
      <c r="C36" s="98">
        <f t="shared" si="1"/>
        <v>6320</v>
      </c>
      <c r="D36" s="99">
        <v>6320.0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20</v>
      </c>
      <c r="D38" s="99">
        <v>0.0</v>
      </c>
      <c r="E38" s="99">
        <v>20.0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146762</v>
      </c>
      <c r="D40" s="103">
        <f t="shared" si="2"/>
        <v>111100</v>
      </c>
      <c r="E40" s="103">
        <f t="shared" si="2"/>
        <v>27739</v>
      </c>
      <c r="F40" s="103">
        <f t="shared" si="2"/>
        <v>7923</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FLATBUSH CATS </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86047.0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366468.0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1045.0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357.0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453917</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16048.0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16048</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437869.0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437869</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453917</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FLATBUSH CATS </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2020'!C40</f>
        <v>146762</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2020'!C31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146762</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12230.16667</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2020'!E2+'Balance Sheet 2020'!E3</f>
        <v>452515</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36.99990461</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2020'!E30</f>
        <v>437869</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2020'!C40</f>
        <v>146762</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12230.16667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35.80237391</v>
      </c>
      <c r="E14" s="149" t="s">
        <v>187</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2020'!E13:E15)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2020'!C40</f>
        <v>146762</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12230.16667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0</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36.99990461</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2020'!E2:E7)</f>
        <v>438621</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2020'!F44</f>
        <v>472570</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0.9281609074</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2020'!C7:C9)</f>
        <v>8845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2020'!C10:C12)</f>
        <v>905</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9750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2020'!C40</f>
        <v>146762</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0.06643409057</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2020'!C10:C11)</f>
        <v>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2020'!C7:C9)</f>
        <v>8845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216</v>
      </c>
      <c r="D41" s="75">
        <f>'Expenses 2020'!D40</f>
        <v>111100</v>
      </c>
      <c r="E41" s="164">
        <f t="shared" ref="E41:E44" si="1">D41/$D$44</f>
        <v>0.7570079448</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2020'!E40</f>
        <v>27739</v>
      </c>
      <c r="E42" s="164">
        <f t="shared" si="1"/>
        <v>0.1890066911</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2020'!F40</f>
        <v>7923</v>
      </c>
      <c r="E43" s="164">
        <f t="shared" si="1"/>
        <v>0.05398536406</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146762</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2020'!F9</f>
        <v>438621</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2020'!F40</f>
        <v>7923</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55.36046952</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2020'!E2:E10)</f>
        <v>453917</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2020'!E19:E22)</f>
        <v>16048</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28.28495763</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2020'!E26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2020'!E18</f>
        <v>453917</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FLATBUSH CATS </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1058851.0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1058851</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44.0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978.0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237</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7179.0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7000.0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179</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96</v>
      </c>
      <c r="D39" s="74"/>
      <c r="E39" s="48">
        <v>31388.0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238</v>
      </c>
      <c r="D42" s="74"/>
      <c r="E42" s="48">
        <v>1642.0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33030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1093082</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FLATBUSH CATS </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19000</v>
      </c>
      <c r="D7" s="99">
        <v>4750.0</v>
      </c>
      <c r="E7" s="99">
        <v>14250.0</v>
      </c>
      <c r="F7" s="99">
        <v>0.0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109</v>
      </c>
      <c r="C9" s="98">
        <f t="shared" si="1"/>
        <v>123218</v>
      </c>
      <c r="D9" s="99">
        <v>120095.0</v>
      </c>
      <c r="E9" s="99">
        <v>890.0</v>
      </c>
      <c r="F9" s="99">
        <v>2233.0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9418</v>
      </c>
      <c r="D11" s="99">
        <v>8268.0</v>
      </c>
      <c r="E11" s="99">
        <v>1002.0</v>
      </c>
      <c r="F11" s="99">
        <v>148.0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12616</v>
      </c>
      <c r="D12" s="99">
        <v>11075.0</v>
      </c>
      <c r="E12" s="99">
        <v>1343.0</v>
      </c>
      <c r="F12" s="99">
        <v>198.0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33087</v>
      </c>
      <c r="D16" s="99">
        <v>0.0</v>
      </c>
      <c r="E16" s="99">
        <v>33087.0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4788</v>
      </c>
      <c r="D18" s="99">
        <v>0.0</v>
      </c>
      <c r="E18" s="99">
        <v>0.0</v>
      </c>
      <c r="F18" s="99">
        <v>4788.0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118295</v>
      </c>
      <c r="D20" s="99">
        <v>88262.0</v>
      </c>
      <c r="E20" s="99">
        <v>12914.0</v>
      </c>
      <c r="F20" s="99">
        <v>17119.0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1163</v>
      </c>
      <c r="D21" s="99">
        <v>0.0</v>
      </c>
      <c r="E21" s="99">
        <v>0.0</v>
      </c>
      <c r="F21" s="99">
        <v>1163.0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13574</v>
      </c>
      <c r="D22" s="99">
        <v>1491.0</v>
      </c>
      <c r="E22" s="99">
        <v>9623.0</v>
      </c>
      <c r="F22" s="99">
        <v>2460.0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8887</v>
      </c>
      <c r="D23" s="99">
        <v>977.0</v>
      </c>
      <c r="E23" s="99">
        <v>6300.0</v>
      </c>
      <c r="F23" s="99">
        <v>1610.0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4793</v>
      </c>
      <c r="D26" s="99">
        <v>3588.0</v>
      </c>
      <c r="E26" s="99">
        <v>960.0</v>
      </c>
      <c r="F26" s="99">
        <v>245.0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1408</v>
      </c>
      <c r="D28" s="99">
        <v>155.0</v>
      </c>
      <c r="E28" s="99">
        <v>998.0</v>
      </c>
      <c r="F28" s="99">
        <v>255.0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2584</v>
      </c>
      <c r="D32" s="99">
        <v>0.0</v>
      </c>
      <c r="E32" s="99">
        <v>2584.0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134</v>
      </c>
      <c r="C34" s="98">
        <f t="shared" si="1"/>
        <v>23752</v>
      </c>
      <c r="D34" s="99">
        <v>23752.0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239</v>
      </c>
      <c r="C35" s="98">
        <f t="shared" si="1"/>
        <v>10734</v>
      </c>
      <c r="D35" s="99">
        <v>0.0</v>
      </c>
      <c r="E35" s="99">
        <v>10734.0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136</v>
      </c>
      <c r="C36" s="98">
        <f t="shared" si="1"/>
        <v>7177</v>
      </c>
      <c r="D36" s="99">
        <v>7177.0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823</v>
      </c>
      <c r="D38" s="99">
        <v>764.0</v>
      </c>
      <c r="E38" s="99">
        <v>59.0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395317</v>
      </c>
      <c r="D40" s="103">
        <f t="shared" si="2"/>
        <v>270354</v>
      </c>
      <c r="E40" s="103">
        <f t="shared" si="2"/>
        <v>94744</v>
      </c>
      <c r="F40" s="103">
        <f t="shared" si="2"/>
        <v>30219</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FLATBUSH CATS </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387049.0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500526.0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269681.0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3566.0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238.0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1161060</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25426.0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25426</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885634.0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250000.0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1135634</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1161060</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FLATBUSH CATS </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2021'!C40</f>
        <v>395317</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2021'!C31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395317</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32943.08333</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2021'!E2+'Balance Sheet 2021'!E3</f>
        <v>887575</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26.94268144</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2021'!E30</f>
        <v>885634</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2021'!C40</f>
        <v>395317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32943.08333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26.88376164</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2021'!C40</f>
        <v>395317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32943.08333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0</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26.94268144</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2021'!E2:E7)</f>
        <v>1058851</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2021'!F44</f>
        <v>1093082</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0.9686839597</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2021'!C7:C9)</f>
        <v>142218</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2021'!C10:C12)</f>
        <v>22034</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164252</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2021'!C40</f>
        <v>395317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0.4154944007</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2021'!C10:C11)</f>
        <v>9418</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2021'!C7:C9)</f>
        <v>142218</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0.06622227847</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240</v>
      </c>
      <c r="D41" s="75">
        <f>'Expenses 2021'!D40</f>
        <v>270354</v>
      </c>
      <c r="E41" s="164">
        <f t="shared" ref="E41:E44" si="1">D41/$D$44</f>
        <v>0.6838916616</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2021'!E40</f>
        <v>94744</v>
      </c>
      <c r="E42" s="164">
        <f t="shared" si="1"/>
        <v>0.2396658884</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2021'!F40</f>
        <v>30219</v>
      </c>
      <c r="E43" s="164">
        <f t="shared" si="1"/>
        <v>0.07644244998</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395317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2021'!F9</f>
        <v>1058851</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2021'!F40</f>
        <v>30219</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35.03924683</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2021'!E2:E10)</f>
        <v>1161060</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2021'!E19:E22)</f>
        <v>25426</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45.66428066</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2021'!E26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2021'!E18</f>
        <v>1161060</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FLATBUSH CATS </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1925813.0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12453.0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1925813</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1264.0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374.0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241</v>
      </c>
      <c r="D26" s="50">
        <v>49071.0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55498.0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-6427</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-6427</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t="s">
        <v>96</v>
      </c>
      <c r="D39" s="74"/>
      <c r="E39" s="48">
        <v>20480.0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238</v>
      </c>
      <c r="D42" s="74"/>
      <c r="E42" s="48">
        <v>12744.0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33224</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1954248</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FLATBUSH CATS </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87964</v>
      </c>
      <c r="D7" s="99">
        <v>35186.0</v>
      </c>
      <c r="E7" s="99">
        <v>17592.0</v>
      </c>
      <c r="F7" s="99">
        <v>35186.0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109</v>
      </c>
      <c r="C9" s="98">
        <f t="shared" si="1"/>
        <v>323601</v>
      </c>
      <c r="D9" s="99">
        <v>265257.0</v>
      </c>
      <c r="E9" s="99">
        <v>11217.0</v>
      </c>
      <c r="F9" s="99">
        <v>47127.0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9564</v>
      </c>
      <c r="D10" s="99">
        <v>6982.0</v>
      </c>
      <c r="E10" s="99">
        <v>669.0</v>
      </c>
      <c r="F10" s="99">
        <v>1913.0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35376</v>
      </c>
      <c r="D11" s="99">
        <v>25824.0</v>
      </c>
      <c r="E11" s="99">
        <v>2477.0</v>
      </c>
      <c r="F11" s="99">
        <v>7075.0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27254</v>
      </c>
      <c r="D12" s="99">
        <v>19895.0</v>
      </c>
      <c r="E12" s="99">
        <v>1908.0</v>
      </c>
      <c r="F12" s="99">
        <v>5451.0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21072</v>
      </c>
      <c r="D15" s="99">
        <v>0.0</v>
      </c>
      <c r="E15" s="99">
        <v>21072.0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30260</v>
      </c>
      <c r="D16" s="99">
        <v>0.0</v>
      </c>
      <c r="E16" s="99">
        <v>30260.0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179873</v>
      </c>
      <c r="D20" s="99">
        <v>30388.0</v>
      </c>
      <c r="E20" s="99">
        <v>84044.0</v>
      </c>
      <c r="F20" s="99">
        <v>65441.0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5318</v>
      </c>
      <c r="D21" s="99">
        <v>0.0</v>
      </c>
      <c r="E21" s="99">
        <v>0.0</v>
      </c>
      <c r="F21" s="99">
        <v>5318.0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54562</v>
      </c>
      <c r="D22" s="99">
        <v>2541.0</v>
      </c>
      <c r="E22" s="99">
        <v>49624.0</v>
      </c>
      <c r="F22" s="99">
        <v>2397.0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20012</v>
      </c>
      <c r="D23" s="99">
        <v>1957.0</v>
      </c>
      <c r="E23" s="99">
        <v>16209.0</v>
      </c>
      <c r="F23" s="99">
        <v>1846.0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66873</v>
      </c>
      <c r="D25" s="99">
        <v>66873.0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9513</v>
      </c>
      <c r="D26" s="99">
        <v>2780.0</v>
      </c>
      <c r="E26" s="99">
        <v>6354.0</v>
      </c>
      <c r="F26" s="99">
        <v>379.0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3668</v>
      </c>
      <c r="D28" s="99">
        <v>359.0</v>
      </c>
      <c r="E28" s="99">
        <v>2971.0</v>
      </c>
      <c r="F28" s="99">
        <v>338.0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2322</v>
      </c>
      <c r="D32" s="99">
        <v>0.0</v>
      </c>
      <c r="E32" s="99">
        <v>2322.0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242</v>
      </c>
      <c r="C34" s="98">
        <f t="shared" si="1"/>
        <v>4761</v>
      </c>
      <c r="D34" s="99">
        <v>0.0</v>
      </c>
      <c r="E34" s="99">
        <v>4761.0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243</v>
      </c>
      <c r="C35" s="98">
        <f t="shared" si="1"/>
        <v>73949</v>
      </c>
      <c r="D35" s="99">
        <v>73949.0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244</v>
      </c>
      <c r="C36" s="98">
        <f t="shared" si="1"/>
        <v>59497</v>
      </c>
      <c r="D36" s="99">
        <v>59497.0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134</v>
      </c>
      <c r="C37" s="98">
        <f t="shared" si="1"/>
        <v>18568</v>
      </c>
      <c r="D37" s="99">
        <v>18568.0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115</v>
      </c>
      <c r="D38" s="99">
        <v>115.0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1034122</v>
      </c>
      <c r="D40" s="103">
        <f t="shared" si="2"/>
        <v>610171</v>
      </c>
      <c r="E40" s="103">
        <f t="shared" si="2"/>
        <v>251480</v>
      </c>
      <c r="F40" s="103">
        <f t="shared" si="2"/>
        <v>172471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FLATBUSH CATS </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1056985.0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212721.0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213585.0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3245.0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347671.0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0.0</v>
      </c>
      <c r="E12" s="108">
        <f>D11-D12</f>
        <v>347671</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42459.0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1581286.0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3457952</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67245.0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1336363.0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1403608</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1256658.0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797686.0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2054344</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3457952</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FLATBUSH CATS </v>
      </c>
      <c r="B1" s="2">
        <f>'Revenues 2022'!C1</f>
        <v>2022</v>
      </c>
      <c r="C1" s="175"/>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2022'!C40</f>
        <v>1034122</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2022'!C31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1034122</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86176.83333</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2022'!E2+'Balance Sheet 2022'!E3</f>
        <v>1269706</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14.73372774</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2022'!E30</f>
        <v>1256658</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2022'!C40</f>
        <v>1034122</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86176.83333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14.58231814</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2022'!E13:E15)</f>
        <v>42459</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2022'!C40</f>
        <v>1034122</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86176.83333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0.4926962196</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15.22642396</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2022'!E2:E7)</f>
        <v>1925813</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2022'!F44</f>
        <v>1954248</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0.9854496461</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2022'!C7:C9)</f>
        <v>411565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2022'!C10:C12)</f>
        <v>72194</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483759</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2022'!C40</f>
        <v>1034122</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0.4677968364</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2022'!C10:C11)</f>
        <v>44940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2022'!C7:C9)</f>
        <v>411565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0.1091929586</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245</v>
      </c>
      <c r="D41" s="75">
        <f>'Expenses 2022'!D40</f>
        <v>610171</v>
      </c>
      <c r="E41" s="164">
        <f t="shared" ref="E41:E44" si="1">D41/$D$44</f>
        <v>0.5900377325</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2022'!E40</f>
        <v>251480</v>
      </c>
      <c r="E42" s="164">
        <f t="shared" si="1"/>
        <v>0.2431821391</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2022'!F40</f>
        <v>172471</v>
      </c>
      <c r="E43" s="164">
        <f t="shared" si="1"/>
        <v>0.1667801285</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1034122</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2022'!F9</f>
        <v>1925813</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2022'!F40</f>
        <v>172471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11.16601052</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2022'!E2:E10)</f>
        <v>1486536</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2022'!E19:E22)</f>
        <v>67245</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f>D52/D53</f>
        <v>22.10626812</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'Balance Sheet 2022'!E26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2022'!E18</f>
        <v>3457952</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FLATBUSH CATS </v>
      </c>
      <c r="B1" s="2" t="s">
        <v>246</v>
      </c>
      <c r="C1" s="138"/>
      <c r="D1" s="138"/>
      <c r="E1" s="138"/>
      <c r="F1" s="139"/>
      <c r="G1" s="139"/>
      <c r="H1" s="139"/>
      <c r="I1" s="43"/>
      <c r="J1" s="43"/>
      <c r="K1" s="43"/>
      <c r="L1" s="43"/>
      <c r="M1" s="43"/>
      <c r="N1" s="43"/>
      <c r="O1" s="43"/>
      <c r="P1" s="43"/>
      <c r="Q1" s="43"/>
      <c r="R1" s="43"/>
      <c r="S1" s="43"/>
      <c r="T1" s="43"/>
      <c r="U1" s="43"/>
      <c r="V1" s="43"/>
      <c r="W1" s="43"/>
      <c r="X1" s="43"/>
      <c r="Y1" s="43"/>
    </row>
    <row r="2">
      <c r="A2" s="140" t="s">
        <v>180</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181</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247</v>
      </c>
      <c r="E4" s="45" t="s">
        <v>248</v>
      </c>
      <c r="F4" s="45" t="s">
        <v>249</v>
      </c>
      <c r="G4" s="59" t="s">
        <v>250</v>
      </c>
      <c r="H4" s="59"/>
      <c r="I4" s="43"/>
      <c r="J4" s="43"/>
      <c r="K4" s="43"/>
      <c r="L4" s="43"/>
      <c r="M4" s="43"/>
      <c r="N4" s="43"/>
      <c r="O4" s="43"/>
      <c r="P4" s="43"/>
      <c r="Q4" s="43"/>
      <c r="R4" s="43"/>
      <c r="S4" s="43"/>
      <c r="T4" s="43"/>
      <c r="U4" s="43"/>
      <c r="V4" s="43"/>
      <c r="W4" s="43"/>
      <c r="X4" s="43"/>
      <c r="Y4" s="43"/>
    </row>
    <row r="5">
      <c r="A5" s="138"/>
      <c r="B5" s="49"/>
      <c r="C5" s="147" t="s">
        <v>180</v>
      </c>
      <c r="D5" s="176">
        <f>'Ratios 2020'!D8</f>
        <v>36.99990461</v>
      </c>
      <c r="E5" s="176">
        <f>'Ratios 2021'!D8</f>
        <v>26.94268144</v>
      </c>
      <c r="F5" s="176">
        <f>'Ratios 2022'!D8</f>
        <v>14.73372774</v>
      </c>
      <c r="G5" s="176">
        <f>average(D5:F5)</f>
        <v>26.22543793</v>
      </c>
      <c r="H5" s="149" t="s">
        <v>187</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188</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189</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247</v>
      </c>
      <c r="E9" s="45" t="s">
        <v>248</v>
      </c>
      <c r="F9" s="45" t="s">
        <v>249</v>
      </c>
      <c r="G9" s="59" t="s">
        <v>250</v>
      </c>
      <c r="H9" s="59"/>
      <c r="I9" s="43"/>
      <c r="J9" s="43"/>
      <c r="K9" s="43"/>
      <c r="L9" s="43"/>
      <c r="M9" s="43"/>
      <c r="N9" s="43"/>
      <c r="O9" s="43"/>
      <c r="P9" s="43"/>
      <c r="Q9" s="43"/>
      <c r="R9" s="43"/>
      <c r="S9" s="43"/>
      <c r="T9" s="43"/>
      <c r="U9" s="43"/>
      <c r="V9" s="43"/>
      <c r="W9" s="43"/>
      <c r="X9" s="43"/>
      <c r="Y9" s="43"/>
    </row>
    <row r="10">
      <c r="A10" s="138"/>
      <c r="B10" s="49"/>
      <c r="C10" s="147" t="s">
        <v>188</v>
      </c>
      <c r="D10" s="148">
        <f>'Ratios 2020'!D14</f>
        <v>35.80237391</v>
      </c>
      <c r="E10" s="148">
        <f>'Ratios 2021'!D14</f>
        <v>26.88376164</v>
      </c>
      <c r="F10" s="148">
        <f>'Ratios 2022'!D14</f>
        <v>14.58231814</v>
      </c>
      <c r="G10" s="176">
        <f>average(D10:F10)</f>
        <v>25.75615123</v>
      </c>
      <c r="H10" s="149" t="s">
        <v>187</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193</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194</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247</v>
      </c>
      <c r="E14" s="45" t="s">
        <v>248</v>
      </c>
      <c r="F14" s="45" t="s">
        <v>249</v>
      </c>
      <c r="G14" s="59" t="s">
        <v>250</v>
      </c>
      <c r="H14" s="59"/>
      <c r="I14" s="43"/>
      <c r="J14" s="43"/>
      <c r="K14" s="43"/>
      <c r="L14" s="43"/>
      <c r="M14" s="43"/>
      <c r="N14" s="43"/>
      <c r="O14" s="43"/>
      <c r="P14" s="43"/>
      <c r="Q14" s="43"/>
      <c r="R14" s="43"/>
      <c r="S14" s="43"/>
      <c r="T14" s="43"/>
      <c r="U14" s="43"/>
      <c r="V14" s="43"/>
      <c r="W14" s="43"/>
      <c r="X14" s="43"/>
      <c r="Y14" s="43"/>
    </row>
    <row r="15">
      <c r="A15" s="138"/>
      <c r="B15" s="49"/>
      <c r="C15" s="147" t="s">
        <v>196</v>
      </c>
      <c r="D15" s="179">
        <f>'Ratios 2020'!D20</f>
        <v>0</v>
      </c>
      <c r="E15" s="179">
        <f>'Ratios 2021'!D20</f>
        <v>0</v>
      </c>
      <c r="F15" s="179">
        <f>'Ratios 2022'!D20</f>
        <v>0.4926962196</v>
      </c>
      <c r="G15" s="176">
        <f>average(D15:F15)</f>
        <v>0.1642320732</v>
      </c>
      <c r="H15" s="149" t="s">
        <v>187</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198</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199</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247</v>
      </c>
      <c r="E19" s="45" t="s">
        <v>248</v>
      </c>
      <c r="F19" s="45" t="s">
        <v>249</v>
      </c>
      <c r="G19" s="59" t="s">
        <v>250</v>
      </c>
      <c r="H19" s="59"/>
      <c r="I19" s="43"/>
      <c r="J19" s="43"/>
      <c r="K19" s="43"/>
      <c r="L19" s="43"/>
      <c r="M19" s="43"/>
      <c r="N19" s="43"/>
      <c r="O19" s="43"/>
      <c r="P19" s="43"/>
      <c r="Q19" s="43"/>
      <c r="R19" s="43"/>
      <c r="S19" s="43"/>
      <c r="T19" s="43"/>
      <c r="U19" s="43"/>
      <c r="V19" s="43"/>
      <c r="W19" s="43"/>
      <c r="X19" s="43"/>
      <c r="Y19" s="43"/>
    </row>
    <row r="20">
      <c r="A20" s="138"/>
      <c r="B20" s="49"/>
      <c r="C20" s="147" t="s">
        <v>198</v>
      </c>
      <c r="D20" s="162">
        <f>'Ratios 2020'!D26</f>
        <v>0.9281609074</v>
      </c>
      <c r="E20" s="162">
        <f>'Ratios 2021'!D26</f>
        <v>0.9686839597</v>
      </c>
      <c r="F20" s="162">
        <f>'Ratios 2022'!D26</f>
        <v>0.9854496461</v>
      </c>
      <c r="G20" s="180">
        <f>average(D20:F20)</f>
        <v>0.9607648377</v>
      </c>
      <c r="H20" s="149" t="s">
        <v>202</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203</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204</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247</v>
      </c>
      <c r="E24" s="45" t="s">
        <v>248</v>
      </c>
      <c r="F24" s="45" t="s">
        <v>249</v>
      </c>
      <c r="G24" s="59" t="s">
        <v>250</v>
      </c>
      <c r="H24" s="59"/>
      <c r="I24" s="43"/>
      <c r="J24" s="43"/>
      <c r="K24" s="43"/>
      <c r="L24" s="43"/>
      <c r="M24" s="43"/>
      <c r="N24" s="43"/>
      <c r="O24" s="43"/>
      <c r="P24" s="43"/>
      <c r="Q24" s="43"/>
      <c r="R24" s="43"/>
      <c r="S24" s="43"/>
      <c r="T24" s="43"/>
      <c r="U24" s="43"/>
      <c r="V24" s="43"/>
      <c r="W24" s="43"/>
      <c r="X24" s="43"/>
      <c r="Y24" s="43"/>
    </row>
    <row r="25">
      <c r="A25" s="138"/>
      <c r="B25" s="49"/>
      <c r="C25" s="147" t="s">
        <v>208</v>
      </c>
      <c r="D25" s="162">
        <f>'Ratios 2020'!D33</f>
        <v>0.06643409057</v>
      </c>
      <c r="E25" s="162">
        <f>'Ratios 2021'!D33</f>
        <v>0.4154944007</v>
      </c>
      <c r="F25" s="162">
        <f>'Ratios 2022'!D33</f>
        <v>0.4677968364</v>
      </c>
      <c r="G25" s="180">
        <f>average(D25:F25)</f>
        <v>0.3165751092</v>
      </c>
      <c r="H25" s="149" t="s">
        <v>209</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210</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211</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247</v>
      </c>
      <c r="E29" s="45" t="s">
        <v>248</v>
      </c>
      <c r="F29" s="45" t="s">
        <v>249</v>
      </c>
      <c r="G29" s="59" t="s">
        <v>250</v>
      </c>
      <c r="H29" s="59"/>
      <c r="I29" s="43"/>
      <c r="J29" s="43"/>
      <c r="K29" s="43"/>
      <c r="L29" s="43"/>
      <c r="M29" s="43"/>
      <c r="N29" s="43"/>
      <c r="O29" s="43"/>
      <c r="P29" s="43"/>
      <c r="Q29" s="43"/>
      <c r="R29" s="43"/>
      <c r="S29" s="43"/>
      <c r="T29" s="43"/>
      <c r="U29" s="43"/>
      <c r="V29" s="43"/>
      <c r="W29" s="43"/>
      <c r="X29" s="43"/>
      <c r="Y29" s="43"/>
    </row>
    <row r="30">
      <c r="A30" s="138"/>
      <c r="B30" s="49"/>
      <c r="C30" s="147" t="s">
        <v>210</v>
      </c>
      <c r="D30" s="162">
        <f>'Ratios 2020'!D38</f>
        <v>0</v>
      </c>
      <c r="E30" s="162">
        <f>'Ratios 2021'!D38</f>
        <v>0.06622227847</v>
      </c>
      <c r="F30" s="162">
        <f>'Ratios 2022'!D38</f>
        <v>0.1091929586</v>
      </c>
      <c r="G30" s="180">
        <f>average(D30:F30)</f>
        <v>0.05847174569</v>
      </c>
      <c r="H30" s="149" t="s">
        <v>213</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214</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215</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247</v>
      </c>
      <c r="E34" s="45" t="s">
        <v>248</v>
      </c>
      <c r="F34" s="45" t="s">
        <v>249</v>
      </c>
      <c r="G34" s="59" t="s">
        <v>250</v>
      </c>
      <c r="H34" s="59"/>
      <c r="I34" s="43"/>
      <c r="J34" s="43"/>
      <c r="K34" s="43"/>
      <c r="L34" s="43"/>
      <c r="M34" s="43"/>
      <c r="N34" s="43"/>
      <c r="O34" s="43"/>
      <c r="P34" s="43"/>
      <c r="Q34" s="43"/>
      <c r="R34" s="43"/>
      <c r="S34" s="43"/>
      <c r="T34" s="43"/>
      <c r="U34" s="43"/>
      <c r="V34" s="43"/>
      <c r="W34" s="43"/>
      <c r="X34" s="43"/>
      <c r="Y34" s="43"/>
    </row>
    <row r="35">
      <c r="A35" s="138"/>
      <c r="B35" s="49"/>
      <c r="C35" s="147" t="s">
        <v>251</v>
      </c>
      <c r="D35" s="162">
        <f>'Ratios 2020'!E41</f>
        <v>0.7570079448</v>
      </c>
      <c r="E35" s="162">
        <f>'Ratios 2021'!E41</f>
        <v>0.6838916616</v>
      </c>
      <c r="F35" s="162">
        <f>'Ratios 2022'!E41</f>
        <v>0.5900377325</v>
      </c>
      <c r="G35" s="180">
        <f t="shared" ref="G35:G37" si="1">average(D35:F35)</f>
        <v>0.676979113</v>
      </c>
      <c r="H35" s="180"/>
      <c r="I35" s="43"/>
      <c r="J35" s="43"/>
      <c r="K35" s="43"/>
      <c r="L35" s="43"/>
      <c r="M35" s="43"/>
      <c r="N35" s="43"/>
      <c r="O35" s="43"/>
      <c r="P35" s="43"/>
      <c r="Q35" s="43"/>
      <c r="R35" s="43"/>
      <c r="S35" s="43"/>
      <c r="T35" s="43"/>
      <c r="U35" s="43"/>
      <c r="V35" s="43"/>
      <c r="W35" s="43"/>
      <c r="X35" s="43"/>
      <c r="Y35" s="43"/>
    </row>
    <row r="36">
      <c r="A36" s="138"/>
      <c r="B36" s="52"/>
      <c r="C36" s="147" t="s">
        <v>217</v>
      </c>
      <c r="D36" s="162">
        <f>'Ratios 2020'!E42</f>
        <v>0.1890066911</v>
      </c>
      <c r="E36" s="162">
        <f>'Ratios 2021'!E42</f>
        <v>0.2396658884</v>
      </c>
      <c r="F36" s="162">
        <f>'Ratios 2022'!E42</f>
        <v>0.2431821391</v>
      </c>
      <c r="G36" s="180">
        <f t="shared" si="1"/>
        <v>0.2239515728</v>
      </c>
      <c r="H36" s="180"/>
      <c r="I36" s="43"/>
      <c r="J36" s="43"/>
      <c r="K36" s="43"/>
      <c r="L36" s="43"/>
      <c r="M36" s="43"/>
      <c r="N36" s="43"/>
      <c r="O36" s="43"/>
      <c r="P36" s="43"/>
      <c r="Q36" s="43"/>
      <c r="R36" s="43"/>
      <c r="S36" s="43"/>
      <c r="T36" s="43"/>
      <c r="U36" s="43"/>
      <c r="V36" s="43"/>
      <c r="W36" s="43"/>
      <c r="X36" s="43"/>
      <c r="Y36" s="43"/>
    </row>
    <row r="37">
      <c r="A37" s="138"/>
      <c r="B37" s="181"/>
      <c r="C37" s="147" t="s">
        <v>218</v>
      </c>
      <c r="D37" s="162">
        <f>'Ratios 2020'!E43</f>
        <v>0.05398536406</v>
      </c>
      <c r="E37" s="162">
        <f>'Ratios 2021'!E43</f>
        <v>0.07644244998</v>
      </c>
      <c r="F37" s="162">
        <f>'Ratios 2022'!E43</f>
        <v>0.1667801285</v>
      </c>
      <c r="G37" s="180">
        <f t="shared" si="1"/>
        <v>0.09906931417</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219</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220</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247</v>
      </c>
      <c r="E41" s="45" t="s">
        <v>248</v>
      </c>
      <c r="F41" s="45" t="s">
        <v>249</v>
      </c>
      <c r="G41" s="59" t="s">
        <v>250</v>
      </c>
      <c r="H41" s="59"/>
      <c r="I41" s="43"/>
      <c r="J41" s="43"/>
      <c r="K41" s="43"/>
      <c r="L41" s="43"/>
      <c r="M41" s="43"/>
      <c r="N41" s="43"/>
      <c r="O41" s="43"/>
      <c r="P41" s="43"/>
      <c r="Q41" s="43"/>
      <c r="R41" s="43"/>
      <c r="S41" s="43"/>
      <c r="T41" s="43"/>
      <c r="U41" s="43"/>
      <c r="V41" s="43"/>
      <c r="W41" s="43"/>
      <c r="X41" s="43"/>
      <c r="Y41" s="43"/>
    </row>
    <row r="42">
      <c r="A42" s="138"/>
      <c r="B42" s="49"/>
      <c r="C42" s="147" t="s">
        <v>223</v>
      </c>
      <c r="D42" s="165">
        <f>'Ratios 2020'!D49</f>
        <v>55.36046952</v>
      </c>
      <c r="E42" s="165">
        <f>'Ratios 2021'!D49</f>
        <v>35.03924683</v>
      </c>
      <c r="F42" s="165">
        <f>'Ratios 2022'!D49</f>
        <v>11.16601052</v>
      </c>
      <c r="G42" s="182">
        <f>average(D42:F42)</f>
        <v>33.85524229</v>
      </c>
      <c r="H42" s="149" t="s">
        <v>224</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225</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226</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247</v>
      </c>
      <c r="E46" s="45" t="s">
        <v>248</v>
      </c>
      <c r="F46" s="45" t="s">
        <v>249</v>
      </c>
      <c r="G46" s="59" t="s">
        <v>250</v>
      </c>
      <c r="H46" s="59"/>
      <c r="I46" s="43"/>
      <c r="J46" s="43"/>
      <c r="K46" s="43"/>
      <c r="L46" s="43"/>
      <c r="M46" s="43"/>
      <c r="N46" s="43"/>
      <c r="O46" s="43"/>
      <c r="P46" s="43"/>
      <c r="Q46" s="43"/>
      <c r="R46" s="43"/>
      <c r="S46" s="43"/>
      <c r="T46" s="43"/>
      <c r="U46" s="43"/>
      <c r="V46" s="43"/>
      <c r="W46" s="43"/>
      <c r="X46" s="43"/>
      <c r="Y46" s="43"/>
    </row>
    <row r="47">
      <c r="A47" s="138"/>
      <c r="B47" s="49"/>
      <c r="C47" s="147" t="s">
        <v>229</v>
      </c>
      <c r="D47" s="148">
        <f>'Ratios 2020'!D54</f>
        <v>28.28495763</v>
      </c>
      <c r="E47" s="148">
        <f>'Ratios 2021'!D54</f>
        <v>45.66428066</v>
      </c>
      <c r="F47" s="148">
        <f>'Ratios 2022'!D54</f>
        <v>22.10626812</v>
      </c>
      <c r="G47" s="176">
        <f>average(D47:F47)</f>
        <v>32.01850214</v>
      </c>
      <c r="H47" s="149" t="s">
        <v>230</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231</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232</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247</v>
      </c>
      <c r="E51" s="45" t="s">
        <v>248</v>
      </c>
      <c r="F51" s="45" t="s">
        <v>249</v>
      </c>
      <c r="G51" s="59" t="s">
        <v>250</v>
      </c>
      <c r="H51" s="59"/>
      <c r="I51" s="43"/>
      <c r="J51" s="43"/>
      <c r="K51" s="43"/>
      <c r="L51" s="43"/>
      <c r="M51" s="43"/>
      <c r="N51" s="43"/>
      <c r="O51" s="43"/>
      <c r="P51" s="43"/>
      <c r="Q51" s="43"/>
      <c r="R51" s="43"/>
      <c r="S51" s="43"/>
      <c r="T51" s="43"/>
      <c r="U51" s="43"/>
      <c r="V51" s="43"/>
      <c r="W51" s="43"/>
      <c r="X51" s="43"/>
      <c r="Y51" s="43"/>
    </row>
    <row r="52">
      <c r="A52" s="138"/>
      <c r="B52" s="49"/>
      <c r="C52" s="147" t="s">
        <v>235</v>
      </c>
      <c r="D52" s="183">
        <f>'Ratios 2020'!D59</f>
        <v>0</v>
      </c>
      <c r="E52" s="183">
        <f>'Ratios 2021'!D59</f>
        <v>0</v>
      </c>
      <c r="F52" s="183">
        <f>'Ratios 2022'!D59</f>
        <v>0</v>
      </c>
      <c r="G52" s="184">
        <f>average(D52:F52)</f>
        <v>0</v>
      </c>
      <c r="H52" s="149" t="s">
        <v>236</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