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<sst xmlns="http://schemas.openxmlformats.org/spreadsheetml/2006/main" count="866" uniqueCount="253">
  <si>
    <t>BAND OF PARENTS</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</si>
  <si>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</si>
  <si>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</si>
  <si>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</si>
  <si>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</si>
  <si>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</si>
  <si>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</si>
  <si>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</si>
  <si>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</si>
  <si>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</si>
  <si>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</si>
  <si>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</si>
  <si>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</si>
  <si>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</si>
  <si>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</si>
  <si>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</si>
  <si>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</si>
  <si>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</si>
  <si>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</si>
  <si>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</si>
  <si>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</si>
  <si>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</si>
  <si>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</si>
  <si>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</si>
  <si>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</si>
  <si>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</si>
  <si>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</si>
  <si>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</si>
  <si>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</si>
  <si>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</si>
  <si>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</si>
  <si>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</si>
  <si>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</si>
  <si>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</si>
  <si>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</si>
  <si>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</si>
  <si>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</si>
  <si>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</si>
  <si>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</si>
  <si>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</si>
  <si>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</si>
  <si>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</si>
  <si>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</si>
  <si>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</si>
  <si>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</si>
  <si>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</si>
  <si>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</si>
  <si>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</si>
  <si>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</si>
  <si>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</si>
  <si>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</si>
  <si>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</si>
  <si>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</si>
  <si>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</si>
  <si>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</si>
  <si>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</si>
  <si>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</si>
  <si>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</si>
  <si>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</si>
  <si>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</si>
  <si>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</si>
  <si>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</si>
  <si>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</si>
  <si>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</si>
  <si>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</si>
  <si>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</si>
  <si>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</si>
  <si>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</si>
  <si>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</si>
  <si>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</si>
  <si>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</si>
  <si>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</si>
  <si>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</si>
  <si>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</si>
  <si>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</si>
  <si>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</si>
  <si>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</si>
  <si>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</si>
  <si>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</si>
  <si>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</si>
  <si>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</si>
  <si>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</si>
  <si>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</si>
  <si>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</si>
  <si>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</si>
  <si>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</si>
  <si>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</si>
  <si>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</si>
  <si>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</si>
  <si>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</si>
  <si>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</si>
  <si>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</si>
  <si>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</si>
  <si>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</si>
  <si>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</si>
  <si>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</si>
  <si>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</si>
  <si>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</si>
  <si>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</si>
  <si>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</si>
  <si>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</si>
  <si>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</si>
  <si>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</si>
  <si>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</si>
  <si>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</si>
  <si>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</si>
  <si>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</si>
  <si>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</si>
  <si>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</si>
  <si>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</si>
  <si>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</si>
  <si>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</si>
  <si>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</si>
  <si>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</si>
  <si>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</si>
  <si>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</si>
  <si>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</si>
  <si>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</si>
  <si>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</si>
  <si>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</si>
  <si>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</si>
  <si>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</si>
  <si>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</si>
  <si>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</si>
  <si>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</si>
  <si>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</si>
  <si>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</si>
  <si>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</si>
  <si>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</si>
  <si>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</si>
  <si>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</si>
  <si>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</si>
  <si>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</si>
  <si>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Website </t>
  </si>
  <si>
    <t>Bank fees</t>
  </si>
  <si>
    <t xml:space="preserve">Licenses </t>
  </si>
  <si>
    <t xml:space="preserve">Fundraising expenses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</si>
  <si>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</si>
  <si>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</si>
  <si>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</si>
  <si>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</si>
  <si>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</si>
  <si>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</si>
  <si>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</si>
  <si>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</si>
  <si>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</si>
  <si>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</si>
  <si>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</si>
  <si>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</si>
  <si>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</si>
  <si>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</si>
  <si>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</si>
  <si>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</si>
  <si>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</si>
  <si>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</si>
  <si>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</si>
  <si>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</si>
  <si>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</si>
  <si>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</si>
  <si>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</si>
  <si>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</si>
  <si>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</si>
  <si>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</si>
  <si>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</si>
  <si>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</si>
  <si>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</si>
  <si>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</si>
  <si>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</si>
  <si>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</si>
  <si>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</si>
  <si>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</si>
  <si>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</si>
  <si>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</si>
  <si>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</si>
  <si>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</si>
  <si>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</si>
  <si>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</si>
  <si>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</si>
  <si>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</si>
  <si>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</si>
  <si>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</si>
  <si>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</si>
  <si>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</si>
  <si>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</si>
  <si>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</si>
  <si>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</si>
  <si>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</si>
  <si>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</si>
  <si>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</si>
  <si>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</si>
  <si>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</si>
  <si>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</si>
  <si>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</si>
  <si>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</si>
  <si>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</si>
  <si>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</si>
  <si>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</si>
  <si>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</si>
  <si>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</si>
  <si>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</si>
  <si>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</si>
  <si>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</si>
  <si>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</si>
  <si>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</si>
  <si>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</si>
  <si>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</si>
  <si>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</si>
  <si>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</si>
  <si>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</si>
  <si>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</si>
  <si>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</si>
  <si>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</si>
  <si>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</si>
  <si>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</si>
  <si>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</si>
  <si>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</si>
  <si>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</si>
  <si>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</si>
  <si>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</si>
  <si>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</si>
  <si>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</si>
  <si>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</si>
  <si>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</si>
  <si>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</si>
  <si>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</si>
  <si>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</si>
  <si>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</si>
  <si>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</si>
  <si>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</si>
  <si>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</si>
  <si>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</si>
  <si>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</si>
  <si>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</si>
  <si>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</si>
  <si>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</si>
  <si>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</si>
  <si>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</si>
  <si>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</si>
  <si>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Website</t>
  </si>
  <si>
    <t>Licenses and fees</t>
  </si>
  <si>
    <t>Medical supplies</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</si>
  <si>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</si>
  <si>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</si>
  <si>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 xml:space="preserve">Bank and online processing </t>
  </si>
  <si>
    <t xml:space="preserve">In-kind expenses </t>
  </si>
  <si>
    <t>Venue decoratins, poste</t>
  </si>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</sst>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BAND OF PARENTS</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BAND OF PARENTS</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430181.0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530709.0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960890</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5985.0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273700.0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248358.0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25342</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25342</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42142.0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-42142</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96</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950075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BAND OF PARENTS</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668521</v>
      </c>
      <c r="D3" s="99">
        <v>668521.0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136873</v>
      </c>
      <c r="D4" s="99">
        <v>136873.0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137597</v>
      </c>
      <c r="D7" s="99">
        <v>68799.0</v>
      </c>
      <c r="E7" s="99">
        <v>27883.0</v>
      </c>
      <c r="F7" s="99">
        <v>40915.0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108</v>
      </c>
      <c r="C9" s="98">
        <f t="shared" si="1"/>
        <v>32825</v>
      </c>
      <c r="D9" s="99">
        <v>16412.0</v>
      </c>
      <c r="E9" s="99">
        <v>6139.0</v>
      </c>
      <c r="F9" s="99">
        <v>10274.0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3708</v>
      </c>
      <c r="D11" s="99">
        <v>1854.0</v>
      </c>
      <c r="E11" s="99">
        <v>371.0</v>
      </c>
      <c r="F11" s="99">
        <v>1483.0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11013</v>
      </c>
      <c r="D12" s="99">
        <v>5507.0</v>
      </c>
      <c r="E12" s="99">
        <v>1101.0</v>
      </c>
      <c r="F12" s="99">
        <v>4405.0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9075</v>
      </c>
      <c r="D16" s="99">
        <v>4538.0</v>
      </c>
      <c r="E16" s="99">
        <v>4537.0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9250</v>
      </c>
      <c r="D20" s="99">
        <v>4625.0</v>
      </c>
      <c r="E20" s="99">
        <v>4625.0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6177</v>
      </c>
      <c r="D21" s="99">
        <v>6177.0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3150</v>
      </c>
      <c r="D22" s="99">
        <v>2205.0</v>
      </c>
      <c r="E22" s="99">
        <v>630.0</v>
      </c>
      <c r="F22" s="99">
        <v>315.0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35</v>
      </c>
      <c r="D26" s="99">
        <v>18.0</v>
      </c>
      <c r="E26" s="99">
        <v>0.0</v>
      </c>
      <c r="F26" s="99">
        <v>17.0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3</v>
      </c>
      <c r="D27" s="99">
        <v>0.0</v>
      </c>
      <c r="E27" s="99">
        <v>0.0</v>
      </c>
      <c r="F27" s="99">
        <v>3.0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211</v>
      </c>
      <c r="D31" s="99">
        <v>0.0</v>
      </c>
      <c r="E31" s="99">
        <v>211.0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3414</v>
      </c>
      <c r="D32" s="99">
        <v>2390.0</v>
      </c>
      <c r="E32" s="99">
        <v>683.0</v>
      </c>
      <c r="F32" s="99">
        <v>341.0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133</v>
      </c>
      <c r="C34" s="98">
        <f t="shared" si="1"/>
        <v>8079</v>
      </c>
      <c r="D34" s="99">
        <v>7271.0</v>
      </c>
      <c r="E34" s="99">
        <v>0.0</v>
      </c>
      <c r="F34" s="99">
        <v>808.0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7595</v>
      </c>
      <c r="D35" s="99">
        <v>0.0</v>
      </c>
      <c r="E35" s="99">
        <v>7595.0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6159</v>
      </c>
      <c r="D36" s="99">
        <v>0.0</v>
      </c>
      <c r="E36" s="99">
        <v>3080.0</v>
      </c>
      <c r="F36" s="99">
        <v>3079.0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5530</v>
      </c>
      <c r="D37" s="99">
        <v>0.0</v>
      </c>
      <c r="E37" s="99">
        <v>0.0</v>
      </c>
      <c r="F37" s="99">
        <v>5530.0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4992</v>
      </c>
      <c r="D38" s="99">
        <v>3434.0</v>
      </c>
      <c r="E38" s="99">
        <v>957.0</v>
      </c>
      <c r="F38" s="99">
        <v>601.0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1054207</v>
      </c>
      <c r="D40" s="103">
        <f t="shared" si="2"/>
        <v>928624</v>
      </c>
      <c r="E40" s="103">
        <f t="shared" si="2"/>
        <v>57812</v>
      </c>
      <c r="F40" s="103">
        <f t="shared" si="2"/>
        <v>67771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BAND OF PARENTS</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312489.0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52500.0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11689.0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1055.0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563.0</v>
      </c>
      <c r="E12" s="108">
        <f>D11-D12</f>
        <v>492</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333447.0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710617</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7600.0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7600</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703017.0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703017</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710617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BAND OF PARENTS</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2021'!C40</f>
        <v>1054207</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2021'!C31</f>
        <v>211</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1053996</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87833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2021'!E2+'Balance Sheet 2021'!E3</f>
        <v>312489</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3.557763028</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2021'!E30</f>
        <v>703017</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2021'!C40</f>
        <v>1054207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87850.58333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8.002416983</v>
      </c>
      <c r="E14" s="149" t="s">
        <v>187</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2021'!E13:E15)</f>
        <v>333447</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2021'!C40</f>
        <v>1054207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87850.58333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3.795615093</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7.35337812</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2021'!E2:E7)</f>
        <v>530709</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2021'!F44</f>
        <v>950075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0.5585969529</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2021'!C7:C9)</f>
        <v>170422</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2021'!C10:C12)</f>
        <v>14721</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185143</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2021'!C40</f>
        <v>1054207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0.1756230038</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2021'!C10:C11)</f>
        <v>3708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2021'!C7:C9)</f>
        <v>170422</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0.02175775428</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216</v>
      </c>
      <c r="D41" s="75">
        <f>'Expenses 2021'!D40</f>
        <v>928624</v>
      </c>
      <c r="E41" s="164">
        <f t="shared" ref="E41:E44" si="1">D41/$D$44</f>
        <v>0.8808744393</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2021'!E40</f>
        <v>57812</v>
      </c>
      <c r="E42" s="164">
        <f t="shared" si="1"/>
        <v>0.05483932472</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2021'!F40</f>
        <v>67771</v>
      </c>
      <c r="E43" s="164">
        <f t="shared" si="1"/>
        <v>0.064286236</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1054207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2021'!F9</f>
        <v>960890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2021'!F40</f>
        <v>67771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14.17848342</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2021'!E2:E10)</f>
        <v>376678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2021'!E19:E22)</f>
        <v>7600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49.56289474</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2021'!E18</f>
        <v>710617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BAND OF PARENTS</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417260.0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409121.0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46189.0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826381</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7854.0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237</v>
      </c>
      <c r="D26" s="50">
        <v>63618.0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65816.0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-2198</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-2198</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87554.0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-87554</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744483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BAND OF PARENTS</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414647</v>
      </c>
      <c r="D3" s="99">
        <v>414647.0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228497</v>
      </c>
      <c r="D4" s="99">
        <v>228497.0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6362</v>
      </c>
      <c r="D5" s="99">
        <v>6362.0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177875</v>
      </c>
      <c r="D9" s="99">
        <v>88938.0</v>
      </c>
      <c r="E9" s="99">
        <v>17788.0</v>
      </c>
      <c r="F9" s="99">
        <v>71149.0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5328</v>
      </c>
      <c r="D11" s="99">
        <v>2664.0</v>
      </c>
      <c r="E11" s="99">
        <v>533.0</v>
      </c>
      <c r="F11" s="99">
        <v>2131.0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14267</v>
      </c>
      <c r="D12" s="99">
        <v>7134.0</v>
      </c>
      <c r="E12" s="99">
        <v>1427.0</v>
      </c>
      <c r="F12" s="99">
        <v>5706.0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12000</v>
      </c>
      <c r="D16" s="99">
        <v>6000.0</v>
      </c>
      <c r="E16" s="99">
        <v>6000.0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3027</v>
      </c>
      <c r="D21" s="99">
        <v>3027.0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1951</v>
      </c>
      <c r="D22" s="99">
        <v>1366.0</v>
      </c>
      <c r="E22" s="99">
        <v>390.0</v>
      </c>
      <c r="F22" s="99">
        <v>195.0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714</v>
      </c>
      <c r="D26" s="99">
        <v>357.0</v>
      </c>
      <c r="E26" s="99">
        <v>0.0</v>
      </c>
      <c r="F26" s="99">
        <v>357.0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211</v>
      </c>
      <c r="D31" s="99">
        <v>0.0</v>
      </c>
      <c r="E31" s="99">
        <v>211.0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3624</v>
      </c>
      <c r="D32" s="99">
        <v>2537.0</v>
      </c>
      <c r="E32" s="99">
        <v>725.0</v>
      </c>
      <c r="F32" s="99">
        <v>362.0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238</v>
      </c>
      <c r="C34" s="98">
        <f t="shared" si="1"/>
        <v>9132</v>
      </c>
      <c r="D34" s="99">
        <v>8219.0</v>
      </c>
      <c r="E34" s="99">
        <v>0.0</v>
      </c>
      <c r="F34" s="99">
        <v>913.0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8504</v>
      </c>
      <c r="D35" s="99">
        <v>0.0</v>
      </c>
      <c r="E35" s="99">
        <v>8504.0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239</v>
      </c>
      <c r="C36" s="98">
        <f t="shared" si="1"/>
        <v>7604</v>
      </c>
      <c r="D36" s="99">
        <v>0.0</v>
      </c>
      <c r="E36" s="99">
        <v>3802.0</v>
      </c>
      <c r="F36" s="99">
        <v>3802.0</v>
      </c>
      <c r="G36" s="43"/>
      <c r="H36" s="43"/>
      <c r="I36" s="43"/>
      <c r="J36" s="43"/>
      <c r="K36" s="43"/>
      <c r="L36" s="43"/>
      <c r="M36" s="43"/>
      <c r="N36" s="43"/>
      <c r="O36" s="43"/>
      <c r="P36" s="43"/>
      <c r="Q36" s="43"/>
      <c r="R36" s="43"/>
      <c r="S36" s="43"/>
      <c r="T36" s="43"/>
      <c r="U36" s="43"/>
      <c r="V36" s="43"/>
      <c r="W36" s="43"/>
      <c r="X36" s="43"/>
      <c r="Y36" s="43"/>
      <c r="Z36" s="43"/>
    </row>
    <row r="37">
      <c r="A37" s="45" t="s">
        <v>52</v>
      </c>
      <c r="B37" s="102" t="s">
        <v>240</v>
      </c>
      <c r="C37" s="98">
        <f t="shared" si="1"/>
        <v>7038</v>
      </c>
      <c r="D37" s="99">
        <v>7038.0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5093</v>
      </c>
      <c r="D38" s="99">
        <v>3565.0</v>
      </c>
      <c r="E38" s="99">
        <v>1019.0</v>
      </c>
      <c r="F38" s="99">
        <v>509.0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905874</v>
      </c>
      <c r="D40" s="103">
        <f t="shared" si="2"/>
        <v>780351</v>
      </c>
      <c r="E40" s="103">
        <f t="shared" si="2"/>
        <v>40399</v>
      </c>
      <c r="F40" s="103">
        <f t="shared" si="2"/>
        <v>85124</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BAND OF PARENTS</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199936.0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32000.0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21509.0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1055.0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774.0</v>
      </c>
      <c r="E12" s="108">
        <f>D11-D12</f>
        <v>281</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262957.0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516683</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12000.0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12000</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504683.0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504683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516683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BAND OF PARENTS</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2022'!C40</f>
        <v>905874</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2022'!C31</f>
        <v>211</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905663</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75471.91667</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2022'!E2+'Balance Sheet 2022'!E3</f>
        <v>199936</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2.649144329</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2022'!E30</f>
        <v>504683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2022'!C40</f>
        <v>905874</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75489.5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6.685472814</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2022'!E13:E15)</f>
        <v>262957</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2022'!C40</f>
        <v>905874</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75489.5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3.483358613</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6.132502941</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2022'!E2:E7)</f>
        <v>417260</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2022'!F44</f>
        <v>744483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0.5604694802</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2022'!C7:C9)</f>
        <v>177875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2022'!C10:C12)</f>
        <v>19595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197470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2022'!C40</f>
        <v>905874</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0.2179883737</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2022'!C10:C11)</f>
        <v>5328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2022'!C7:C9)</f>
        <v>177875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0.02995361911</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241</v>
      </c>
      <c r="D41" s="75">
        <f>'Expenses 2022'!D40</f>
        <v>780351</v>
      </c>
      <c r="E41" s="164">
        <f t="shared" ref="E41:E44" si="1">D41/$D$44</f>
        <v>0.8614343717</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2022'!E40</f>
        <v>40399</v>
      </c>
      <c r="E42" s="164">
        <f t="shared" si="1"/>
        <v>0.04459670992</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2022'!F40</f>
        <v>85124</v>
      </c>
      <c r="E43" s="164">
        <f t="shared" si="1"/>
        <v>0.09396891841</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905874</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2022'!F9</f>
        <v>826381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2022'!F40</f>
        <v>85124</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9.707967201</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2022'!E2:E10)</f>
        <v>253445</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2022'!E19:E22)</f>
        <v>12000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21.12041667</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2022'!E18</f>
        <v>516683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BAND OF PARENTS</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408328.0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414479.0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14362.0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822807</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12102.0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242</v>
      </c>
      <c r="D26" s="50">
        <v>32744.0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25229.0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7515</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7515</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81101.0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59534.0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21567</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863991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BAND OF PARENTS</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648015</v>
      </c>
      <c r="D3" s="99">
        <v>648015.0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149841</v>
      </c>
      <c r="D7" s="99">
        <v>36097.0</v>
      </c>
      <c r="E7" s="99">
        <v>18933.0</v>
      </c>
      <c r="F7" s="99">
        <v>94811.0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33481</v>
      </c>
      <c r="D9" s="99">
        <v>8066.0</v>
      </c>
      <c r="E9" s="99">
        <v>4230.0</v>
      </c>
      <c r="F9" s="99">
        <v>21185.0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5500</v>
      </c>
      <c r="D10" s="99">
        <v>2750.0</v>
      </c>
      <c r="E10" s="99">
        <v>550.0</v>
      </c>
      <c r="F10" s="99">
        <v>2200.0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16780</v>
      </c>
      <c r="D12" s="99">
        <v>8390.0</v>
      </c>
      <c r="E12" s="99">
        <v>1678.0</v>
      </c>
      <c r="F12" s="99">
        <v>6712.0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20048</v>
      </c>
      <c r="D16" s="99">
        <v>10024.0</v>
      </c>
      <c r="E16" s="99">
        <v>10024.0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1532</v>
      </c>
      <c r="D21" s="99">
        <v>766.0</v>
      </c>
      <c r="E21" s="99">
        <v>0.0</v>
      </c>
      <c r="F21" s="99">
        <v>766.0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5769</v>
      </c>
      <c r="D22" s="99">
        <v>3075.0</v>
      </c>
      <c r="E22" s="99">
        <v>1154.0</v>
      </c>
      <c r="F22" s="99">
        <v>1540.0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10161</v>
      </c>
      <c r="D23" s="99">
        <v>9145.0</v>
      </c>
      <c r="E23" s="99">
        <v>1016.0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268</v>
      </c>
      <c r="D26" s="99">
        <v>134.0</v>
      </c>
      <c r="E26" s="99">
        <v>0.0</v>
      </c>
      <c r="F26" s="99">
        <v>134.0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3971</v>
      </c>
      <c r="D32" s="99">
        <v>0.0</v>
      </c>
      <c r="E32" s="99">
        <v>3971.0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243</v>
      </c>
      <c r="C34" s="98">
        <f t="shared" si="1"/>
        <v>15399</v>
      </c>
      <c r="D34" s="99">
        <v>0.0</v>
      </c>
      <c r="E34" s="99">
        <v>15399.0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244</v>
      </c>
      <c r="C35" s="98">
        <f t="shared" si="1"/>
        <v>14631</v>
      </c>
      <c r="D35" s="99">
        <v>0.0</v>
      </c>
      <c r="E35" s="99">
        <v>0.0</v>
      </c>
      <c r="F35" s="99">
        <v>14631.0</v>
      </c>
      <c r="G35" s="43"/>
      <c r="H35" s="43"/>
      <c r="I35" s="43"/>
      <c r="J35" s="43"/>
      <c r="K35" s="43"/>
      <c r="L35" s="43"/>
      <c r="M35" s="43"/>
      <c r="N35" s="43"/>
      <c r="O35" s="43"/>
      <c r="P35" s="43"/>
      <c r="Q35" s="43"/>
      <c r="R35" s="43"/>
      <c r="S35" s="43"/>
      <c r="T35" s="43"/>
      <c r="U35" s="43"/>
      <c r="V35" s="43"/>
      <c r="W35" s="43"/>
      <c r="X35" s="43"/>
      <c r="Y35" s="43"/>
      <c r="Z35" s="43"/>
    </row>
    <row r="36">
      <c r="A36" s="45" t="s">
        <v>50</v>
      </c>
      <c r="B36" s="102" t="s">
        <v>245</v>
      </c>
      <c r="C36" s="98">
        <f t="shared" si="1"/>
        <v>14514</v>
      </c>
      <c r="D36" s="99">
        <v>0.0</v>
      </c>
      <c r="E36" s="99">
        <v>0.0</v>
      </c>
      <c r="F36" s="99">
        <v>14514.0</v>
      </c>
      <c r="G36" s="43"/>
      <c r="H36" s="43"/>
      <c r="I36" s="43"/>
      <c r="J36" s="43"/>
      <c r="K36" s="43"/>
      <c r="L36" s="43"/>
      <c r="M36" s="43"/>
      <c r="N36" s="43"/>
      <c r="O36" s="43"/>
      <c r="P36" s="43"/>
      <c r="Q36" s="43"/>
      <c r="R36" s="43"/>
      <c r="S36" s="43"/>
      <c r="T36" s="43"/>
      <c r="U36" s="43"/>
      <c r="V36" s="43"/>
      <c r="W36" s="43"/>
      <c r="X36" s="43"/>
      <c r="Y36" s="43"/>
      <c r="Z36" s="43"/>
    </row>
    <row r="37">
      <c r="A37" s="45" t="s">
        <v>52</v>
      </c>
      <c r="B37" s="102" t="s">
        <v>240</v>
      </c>
      <c r="C37" s="98">
        <f t="shared" si="1"/>
        <v>4630</v>
      </c>
      <c r="D37" s="99">
        <v>4630.0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3076</v>
      </c>
      <c r="D38" s="99">
        <v>0.0</v>
      </c>
      <c r="E38" s="99">
        <v>1634.0</v>
      </c>
      <c r="F38" s="99">
        <v>1442.0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947616</v>
      </c>
      <c r="D40" s="103">
        <f t="shared" si="2"/>
        <v>731092</v>
      </c>
      <c r="E40" s="103">
        <f t="shared" si="2"/>
        <v>58589</v>
      </c>
      <c r="F40" s="103">
        <f t="shared" si="2"/>
        <v>157935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BAND OF PARENTS</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134368.0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67509.0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13383.0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1055.0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985.0</v>
      </c>
      <c r="E12" s="108">
        <f>D11-D12</f>
        <v>70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251130.0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466460</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32000.0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32000</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344460.0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90000.0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434460</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466460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BAND OF PARENTS</v>
      </c>
      <c r="B1" s="2">
        <f>'Revenues 2023'!C1</f>
        <v>2023</v>
      </c>
      <c r="C1" s="175"/>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2023'!C40</f>
        <v>947616</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2023'!C31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947616</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78968</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2023'!E2+'Balance Sheet 2023'!E3</f>
        <v>201877</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2.556440584</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2023'!E30</f>
        <v>344460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2023'!C40</f>
        <v>947616</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78968</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4.362020059</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2023'!E13:E15)</f>
        <v>251130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2023'!C40</f>
        <v>947616</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78968</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3.180148921</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5.736589505</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2023'!E2:E7)</f>
        <v>414479</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2023'!F44</f>
        <v>863991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0.479726062</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2023'!C7:C9)</f>
        <v>183322</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2023'!C10:C12)</f>
        <v>22280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205602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2023'!C40</f>
        <v>947616</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0.2169676325</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2023'!C10:C11)</f>
        <v>5500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2023'!C7:C9)</f>
        <v>183322</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0.03000185466</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246</v>
      </c>
      <c r="D41" s="75">
        <f>'Expenses 2023'!D40</f>
        <v>731092</v>
      </c>
      <c r="E41" s="164">
        <f t="shared" ref="E41:E44" si="1">D41/$D$44</f>
        <v>0.7715066018</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2023'!E40</f>
        <v>58589</v>
      </c>
      <c r="E42" s="164">
        <f t="shared" si="1"/>
        <v>0.06182778678</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2023'!F40</f>
        <v>157935</v>
      </c>
      <c r="E43" s="164">
        <f t="shared" si="1"/>
        <v>0.1666656114</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947616</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2023'!F9</f>
        <v>822807</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2023'!F40</f>
        <v>157935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5.209782505</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2023'!E2:E10)</f>
        <v>215260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2023'!E19:E22)</f>
        <v>32000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6.726875</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2023'!E25:E26)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2023'!E18</f>
        <v>466460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BAND OF PARENTS</v>
      </c>
      <c r="B1" s="2" t="s">
        <v>247</v>
      </c>
      <c r="C1" s="138"/>
      <c r="D1" s="138"/>
      <c r="E1" s="138"/>
      <c r="F1" s="139"/>
      <c r="G1" s="139"/>
      <c r="H1" s="139"/>
      <c r="I1" s="43"/>
      <c r="J1" s="43"/>
      <c r="K1" s="43"/>
      <c r="L1" s="43"/>
      <c r="M1" s="43"/>
      <c r="N1" s="43"/>
      <c r="O1" s="43"/>
      <c r="P1" s="43"/>
      <c r="Q1" s="43"/>
      <c r="R1" s="43"/>
      <c r="S1" s="43"/>
      <c r="T1" s="43"/>
      <c r="U1" s="43"/>
      <c r="V1" s="43"/>
      <c r="W1" s="43"/>
      <c r="X1" s="43"/>
      <c r="Y1" s="43"/>
    </row>
    <row r="2">
      <c r="A2" s="140" t="s">
        <v>180</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181</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248</v>
      </c>
      <c r="E4" s="45" t="s">
        <v>249</v>
      </c>
      <c r="F4" s="45" t="s">
        <v>250</v>
      </c>
      <c r="G4" s="59" t="s">
        <v>251</v>
      </c>
      <c r="H4" s="59"/>
      <c r="I4" s="43"/>
      <c r="J4" s="43"/>
      <c r="K4" s="43"/>
      <c r="L4" s="43"/>
      <c r="M4" s="43"/>
      <c r="N4" s="43"/>
      <c r="O4" s="43"/>
      <c r="P4" s="43"/>
      <c r="Q4" s="43"/>
      <c r="R4" s="43"/>
      <c r="S4" s="43"/>
      <c r="T4" s="43"/>
      <c r="U4" s="43"/>
      <c r="V4" s="43"/>
      <c r="W4" s="43"/>
      <c r="X4" s="43"/>
      <c r="Y4" s="43"/>
    </row>
    <row r="5">
      <c r="A5" s="138"/>
      <c r="B5" s="49"/>
      <c r="C5" s="147" t="s">
        <v>180</v>
      </c>
      <c r="D5" s="176">
        <f>'Ratios 2021'!D8</f>
        <v>3.557763028</v>
      </c>
      <c r="E5" s="176">
        <f>'Ratios 2022'!D8</f>
        <v>2.649144329</v>
      </c>
      <c r="F5" s="176">
        <f>'Ratios 2023'!D8</f>
        <v>2.556440584</v>
      </c>
      <c r="G5" s="176">
        <f>average(D5:F5)</f>
        <v>2.92111598</v>
      </c>
      <c r="H5" s="149" t="s">
        <v>187</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188</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189</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248</v>
      </c>
      <c r="E9" s="45" t="s">
        <v>249</v>
      </c>
      <c r="F9" s="45" t="s">
        <v>250</v>
      </c>
      <c r="G9" s="59" t="s">
        <v>251</v>
      </c>
      <c r="H9" s="59"/>
      <c r="I9" s="43"/>
      <c r="J9" s="43"/>
      <c r="K9" s="43"/>
      <c r="L9" s="43"/>
      <c r="M9" s="43"/>
      <c r="N9" s="43"/>
      <c r="O9" s="43"/>
      <c r="P9" s="43"/>
      <c r="Q9" s="43"/>
      <c r="R9" s="43"/>
      <c r="S9" s="43"/>
      <c r="T9" s="43"/>
      <c r="U9" s="43"/>
      <c r="V9" s="43"/>
      <c r="W9" s="43"/>
      <c r="X9" s="43"/>
      <c r="Y9" s="43"/>
    </row>
    <row r="10">
      <c r="A10" s="138"/>
      <c r="B10" s="49"/>
      <c r="C10" s="147" t="s">
        <v>188</v>
      </c>
      <c r="D10" s="148">
        <f>'Ratios 2021'!D14</f>
        <v>8.002416983</v>
      </c>
      <c r="E10" s="148">
        <f>'Ratios 2022'!D14</f>
        <v>6.685472814</v>
      </c>
      <c r="F10" s="148">
        <f>'Ratios 2023'!D14</f>
        <v>4.362020059</v>
      </c>
      <c r="G10" s="176">
        <f>average(D10:F10)</f>
        <v>6.349969952</v>
      </c>
      <c r="H10" s="149" t="s">
        <v>187</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193</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194</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248</v>
      </c>
      <c r="E14" s="45" t="s">
        <v>249</v>
      </c>
      <c r="F14" s="45" t="s">
        <v>250</v>
      </c>
      <c r="G14" s="59" t="s">
        <v>251</v>
      </c>
      <c r="H14" s="59"/>
      <c r="I14" s="43"/>
      <c r="J14" s="43"/>
      <c r="K14" s="43"/>
      <c r="L14" s="43"/>
      <c r="M14" s="43"/>
      <c r="N14" s="43"/>
      <c r="O14" s="43"/>
      <c r="P14" s="43"/>
      <c r="Q14" s="43"/>
      <c r="R14" s="43"/>
      <c r="S14" s="43"/>
      <c r="T14" s="43"/>
      <c r="U14" s="43"/>
      <c r="V14" s="43"/>
      <c r="W14" s="43"/>
      <c r="X14" s="43"/>
      <c r="Y14" s="43"/>
    </row>
    <row r="15">
      <c r="A15" s="138"/>
      <c r="B15" s="49"/>
      <c r="C15" s="147" t="s">
        <v>196</v>
      </c>
      <c r="D15" s="179">
        <f>'Ratios 2021'!D20</f>
        <v>3.795615093</v>
      </c>
      <c r="E15" s="179">
        <f>'Ratios 2022'!D20</f>
        <v>3.483358613</v>
      </c>
      <c r="F15" s="179">
        <f>'Ratios 2023'!D20</f>
        <v>3.180148921</v>
      </c>
      <c r="G15" s="176">
        <f>average(D15:F15)</f>
        <v>3.486374209</v>
      </c>
      <c r="H15" s="149" t="s">
        <v>187</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198</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199</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248</v>
      </c>
      <c r="E19" s="45" t="s">
        <v>249</v>
      </c>
      <c r="F19" s="45" t="s">
        <v>250</v>
      </c>
      <c r="G19" s="59" t="s">
        <v>251</v>
      </c>
      <c r="H19" s="59"/>
      <c r="I19" s="43"/>
      <c r="J19" s="43"/>
      <c r="K19" s="43"/>
      <c r="L19" s="43"/>
      <c r="M19" s="43"/>
      <c r="N19" s="43"/>
      <c r="O19" s="43"/>
      <c r="P19" s="43"/>
      <c r="Q19" s="43"/>
      <c r="R19" s="43"/>
      <c r="S19" s="43"/>
      <c r="T19" s="43"/>
      <c r="U19" s="43"/>
      <c r="V19" s="43"/>
      <c r="W19" s="43"/>
      <c r="X19" s="43"/>
      <c r="Y19" s="43"/>
    </row>
    <row r="20">
      <c r="A20" s="138"/>
      <c r="B20" s="49"/>
      <c r="C20" s="147" t="s">
        <v>198</v>
      </c>
      <c r="D20" s="162">
        <f>'Ratios 2021'!D26</f>
        <v>0.5585969529</v>
      </c>
      <c r="E20" s="162">
        <f>'Ratios 2022'!D26</f>
        <v>0.5604694802</v>
      </c>
      <c r="F20" s="162">
        <f>'Ratios 2023'!D26</f>
        <v>0.479726062</v>
      </c>
      <c r="G20" s="180">
        <f>average(D20:F20)</f>
        <v>0.5329308317</v>
      </c>
      <c r="H20" s="149" t="s">
        <v>202</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203</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204</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248</v>
      </c>
      <c r="E24" s="45" t="s">
        <v>249</v>
      </c>
      <c r="F24" s="45" t="s">
        <v>250</v>
      </c>
      <c r="G24" s="59" t="s">
        <v>251</v>
      </c>
      <c r="H24" s="59"/>
      <c r="I24" s="43"/>
      <c r="J24" s="43"/>
      <c r="K24" s="43"/>
      <c r="L24" s="43"/>
      <c r="M24" s="43"/>
      <c r="N24" s="43"/>
      <c r="O24" s="43"/>
      <c r="P24" s="43"/>
      <c r="Q24" s="43"/>
      <c r="R24" s="43"/>
      <c r="S24" s="43"/>
      <c r="T24" s="43"/>
      <c r="U24" s="43"/>
      <c r="V24" s="43"/>
      <c r="W24" s="43"/>
      <c r="X24" s="43"/>
      <c r="Y24" s="43"/>
    </row>
    <row r="25">
      <c r="A25" s="138"/>
      <c r="B25" s="49"/>
      <c r="C25" s="147" t="s">
        <v>208</v>
      </c>
      <c r="D25" s="162">
        <f>'Ratios 2021'!D33</f>
        <v>0.1756230038</v>
      </c>
      <c r="E25" s="162">
        <f>'Ratios 2022'!D33</f>
        <v>0.2179883737</v>
      </c>
      <c r="F25" s="162">
        <f>'Ratios 2023'!D33</f>
        <v>0.2169676325</v>
      </c>
      <c r="G25" s="180">
        <f>average(D25:F25)</f>
        <v>0.2035263366</v>
      </c>
      <c r="H25" s="149" t="s">
        <v>209</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210</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211</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248</v>
      </c>
      <c r="E29" s="45" t="s">
        <v>249</v>
      </c>
      <c r="F29" s="45" t="s">
        <v>250</v>
      </c>
      <c r="G29" s="59" t="s">
        <v>251</v>
      </c>
      <c r="H29" s="59"/>
      <c r="I29" s="43"/>
      <c r="J29" s="43"/>
      <c r="K29" s="43"/>
      <c r="L29" s="43"/>
      <c r="M29" s="43"/>
      <c r="N29" s="43"/>
      <c r="O29" s="43"/>
      <c r="P29" s="43"/>
      <c r="Q29" s="43"/>
      <c r="R29" s="43"/>
      <c r="S29" s="43"/>
      <c r="T29" s="43"/>
      <c r="U29" s="43"/>
      <c r="V29" s="43"/>
      <c r="W29" s="43"/>
      <c r="X29" s="43"/>
      <c r="Y29" s="43"/>
    </row>
    <row r="30">
      <c r="A30" s="138"/>
      <c r="B30" s="49"/>
      <c r="C30" s="147" t="s">
        <v>210</v>
      </c>
      <c r="D30" s="162">
        <f>'Ratios 2021'!D38</f>
        <v>0.02175775428</v>
      </c>
      <c r="E30" s="162">
        <f>'Ratios 2022'!D38</f>
        <v>0.02995361911</v>
      </c>
      <c r="F30" s="162">
        <f>'Ratios 2023'!D38</f>
        <v>0.03000185466</v>
      </c>
      <c r="G30" s="180">
        <f>average(D30:F30)</f>
        <v>0.02723774269</v>
      </c>
      <c r="H30" s="149" t="s">
        <v>213</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214</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215</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248</v>
      </c>
      <c r="E34" s="45" t="s">
        <v>249</v>
      </c>
      <c r="F34" s="45" t="s">
        <v>250</v>
      </c>
      <c r="G34" s="59" t="s">
        <v>251</v>
      </c>
      <c r="H34" s="59"/>
      <c r="I34" s="43"/>
      <c r="J34" s="43"/>
      <c r="K34" s="43"/>
      <c r="L34" s="43"/>
      <c r="M34" s="43"/>
      <c r="N34" s="43"/>
      <c r="O34" s="43"/>
      <c r="P34" s="43"/>
      <c r="Q34" s="43"/>
      <c r="R34" s="43"/>
      <c r="S34" s="43"/>
      <c r="T34" s="43"/>
      <c r="U34" s="43"/>
      <c r="V34" s="43"/>
      <c r="W34" s="43"/>
      <c r="X34" s="43"/>
      <c r="Y34" s="43"/>
    </row>
    <row r="35">
      <c r="A35" s="138"/>
      <c r="B35" s="49"/>
      <c r="C35" s="147" t="s">
        <v>252</v>
      </c>
      <c r="D35" s="162">
        <f>'Ratios 2021'!E41</f>
        <v>0.8808744393</v>
      </c>
      <c r="E35" s="162">
        <f>'Ratios 2022'!E41</f>
        <v>0.8614343717</v>
      </c>
      <c r="F35" s="162">
        <f>'Ratios 2023'!E41</f>
        <v>0.7715066018</v>
      </c>
      <c r="G35" s="180">
        <f t="shared" ref="G35:G37" si="1">average(D35:F35)</f>
        <v>0.8379384709</v>
      </c>
      <c r="H35" s="180"/>
      <c r="I35" s="43"/>
      <c r="J35" s="43"/>
      <c r="K35" s="43"/>
      <c r="L35" s="43"/>
      <c r="M35" s="43"/>
      <c r="N35" s="43"/>
      <c r="O35" s="43"/>
      <c r="P35" s="43"/>
      <c r="Q35" s="43"/>
      <c r="R35" s="43"/>
      <c r="S35" s="43"/>
      <c r="T35" s="43"/>
      <c r="U35" s="43"/>
      <c r="V35" s="43"/>
      <c r="W35" s="43"/>
      <c r="X35" s="43"/>
      <c r="Y35" s="43"/>
    </row>
    <row r="36">
      <c r="A36" s="138"/>
      <c r="B36" s="52"/>
      <c r="C36" s="147" t="s">
        <v>217</v>
      </c>
      <c r="D36" s="162">
        <f>'Ratios 2021'!E42</f>
        <v>0.05483932472</v>
      </c>
      <c r="E36" s="162">
        <f>'Ratios 2022'!E42</f>
        <v>0.04459670992</v>
      </c>
      <c r="F36" s="162">
        <f>'Ratios 2023'!E42</f>
        <v>0.06182778678</v>
      </c>
      <c r="G36" s="180">
        <f t="shared" si="1"/>
        <v>0.05375460714</v>
      </c>
      <c r="H36" s="180"/>
      <c r="I36" s="43"/>
      <c r="J36" s="43"/>
      <c r="K36" s="43"/>
      <c r="L36" s="43"/>
      <c r="M36" s="43"/>
      <c r="N36" s="43"/>
      <c r="O36" s="43"/>
      <c r="P36" s="43"/>
      <c r="Q36" s="43"/>
      <c r="R36" s="43"/>
      <c r="S36" s="43"/>
      <c r="T36" s="43"/>
      <c r="U36" s="43"/>
      <c r="V36" s="43"/>
      <c r="W36" s="43"/>
      <c r="X36" s="43"/>
      <c r="Y36" s="43"/>
    </row>
    <row r="37">
      <c r="A37" s="138"/>
      <c r="B37" s="181"/>
      <c r="C37" s="147" t="s">
        <v>218</v>
      </c>
      <c r="D37" s="162">
        <f>'Ratios 2021'!E43</f>
        <v>0.064286236</v>
      </c>
      <c r="E37" s="162">
        <f>'Ratios 2022'!E43</f>
        <v>0.09396891841</v>
      </c>
      <c r="F37" s="162">
        <f>'Ratios 2023'!E43</f>
        <v>0.1666656114</v>
      </c>
      <c r="G37" s="180">
        <f t="shared" si="1"/>
        <v>0.1083069219</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219</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220</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248</v>
      </c>
      <c r="E41" s="45" t="s">
        <v>249</v>
      </c>
      <c r="F41" s="45" t="s">
        <v>250</v>
      </c>
      <c r="G41" s="59" t="s">
        <v>251</v>
      </c>
      <c r="H41" s="59"/>
      <c r="I41" s="43"/>
      <c r="J41" s="43"/>
      <c r="K41" s="43"/>
      <c r="L41" s="43"/>
      <c r="M41" s="43"/>
      <c r="N41" s="43"/>
      <c r="O41" s="43"/>
      <c r="P41" s="43"/>
      <c r="Q41" s="43"/>
      <c r="R41" s="43"/>
      <c r="S41" s="43"/>
      <c r="T41" s="43"/>
      <c r="U41" s="43"/>
      <c r="V41" s="43"/>
      <c r="W41" s="43"/>
      <c r="X41" s="43"/>
      <c r="Y41" s="43"/>
    </row>
    <row r="42">
      <c r="A42" s="138"/>
      <c r="B42" s="49"/>
      <c r="C42" s="147" t="s">
        <v>223</v>
      </c>
      <c r="D42" s="165">
        <f>'Ratios 2021'!D49</f>
        <v>14.17848342</v>
      </c>
      <c r="E42" s="165">
        <f>'Ratios 2022'!D49</f>
        <v>9.707967201</v>
      </c>
      <c r="F42" s="165">
        <f>'Ratios 2023'!D49</f>
        <v>5.209782505</v>
      </c>
      <c r="G42" s="182">
        <f>average(D42:F42)</f>
        <v>9.698744376</v>
      </c>
      <c r="H42" s="149" t="s">
        <v>224</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225</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226</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248</v>
      </c>
      <c r="E46" s="45" t="s">
        <v>249</v>
      </c>
      <c r="F46" s="45" t="s">
        <v>250</v>
      </c>
      <c r="G46" s="59" t="s">
        <v>251</v>
      </c>
      <c r="H46" s="59"/>
      <c r="I46" s="43"/>
      <c r="J46" s="43"/>
      <c r="K46" s="43"/>
      <c r="L46" s="43"/>
      <c r="M46" s="43"/>
      <c r="N46" s="43"/>
      <c r="O46" s="43"/>
      <c r="P46" s="43"/>
      <c r="Q46" s="43"/>
      <c r="R46" s="43"/>
      <c r="S46" s="43"/>
      <c r="T46" s="43"/>
      <c r="U46" s="43"/>
      <c r="V46" s="43"/>
      <c r="W46" s="43"/>
      <c r="X46" s="43"/>
      <c r="Y46" s="43"/>
    </row>
    <row r="47">
      <c r="A47" s="138"/>
      <c r="B47" s="49"/>
      <c r="C47" s="147" t="s">
        <v>229</v>
      </c>
      <c r="D47" s="148">
        <f>'Ratios 2021'!D54</f>
        <v>49.56289474</v>
      </c>
      <c r="E47" s="148">
        <f>'Ratios 2022'!D54</f>
        <v>21.12041667</v>
      </c>
      <c r="F47" s="148">
        <f>'Ratios 2023'!D54</f>
        <v>6.726875</v>
      </c>
      <c r="G47" s="176">
        <f>average(D47:F47)</f>
        <v>25.80339547</v>
      </c>
      <c r="H47" s="149" t="s">
        <v>230</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231</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232</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248</v>
      </c>
      <c r="E51" s="45" t="s">
        <v>249</v>
      </c>
      <c r="F51" s="45" t="s">
        <v>250</v>
      </c>
      <c r="G51" s="59" t="s">
        <v>251</v>
      </c>
      <c r="H51" s="59"/>
      <c r="I51" s="43"/>
      <c r="J51" s="43"/>
      <c r="K51" s="43"/>
      <c r="L51" s="43"/>
      <c r="M51" s="43"/>
      <c r="N51" s="43"/>
      <c r="O51" s="43"/>
      <c r="P51" s="43"/>
      <c r="Q51" s="43"/>
      <c r="R51" s="43"/>
      <c r="S51" s="43"/>
      <c r="T51" s="43"/>
      <c r="U51" s="43"/>
      <c r="V51" s="43"/>
      <c r="W51" s="43"/>
      <c r="X51" s="43"/>
      <c r="Y51" s="43"/>
    </row>
    <row r="52">
      <c r="A52" s="138"/>
      <c r="B52" s="49"/>
      <c r="C52" s="147" t="s">
        <v>235</v>
      </c>
      <c r="D52" s="183">
        <f>'Ratios 2021'!D59</f>
        <v>0</v>
      </c>
      <c r="E52" s="183">
        <f>'Ratios 2022'!D59</f>
        <v>0</v>
      </c>
      <c r="F52" s="183">
        <f>'Ratios 2023'!D59</f>
        <v>0</v>
      </c>
      <c r="G52" s="184">
        <f>average(D52:F52)</f>
        <v>0</v>
      </c>
      <c r="H52" s="149" t="s">
        <v>236</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