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<sst xmlns="http://schemas.openxmlformats.org/spreadsheetml/2006/main" count="875" uniqueCount="252">
  <si>
    <t>RICHMOND ANIMAL LEAGUE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</si>
  <si>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</si>
  <si>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</si>
  <si>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</si>
  <si>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</si>
  <si>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</si>
  <si>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</si>
  <si>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</si>
  <si>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</si>
  <si>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</si>
  <si>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</si>
  <si>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</si>
  <si>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</si>
  <si>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</si>
  <si>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</si>
  <si>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</si>
  <si>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</si>
  <si>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</si>
  <si>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</si>
  <si>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</si>
  <si>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</si>
  <si>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</si>
  <si>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</si>
  <si>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</si>
  <si>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</si>
  <si>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</si>
  <si>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</si>
  <si>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</si>
  <si>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</si>
  <si>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</si>
  <si>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</si>
  <si>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</si>
  <si>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</si>
  <si>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</si>
  <si>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</si>
  <si>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</si>
  <si>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</si>
  <si>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</si>
  <si>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</si>
  <si>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</si>
  <si>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</si>
  <si>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</si>
  <si>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</si>
  <si>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</si>
  <si>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</si>
  <si>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</si>
  <si>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</si>
  <si>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</si>
  <si>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</si>
  <si>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</si>
  <si>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</si>
  <si>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</si>
  <si>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</si>
  <si>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</si>
  <si>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</si>
  <si>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</si>
  <si>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</si>
  <si>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</si>
  <si>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</si>
  <si>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</si>
  <si>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</si>
  <si>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</si>
  <si>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</si>
  <si>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</si>
  <si>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SPAY/NEUTER CLINIC</t>
  </si>
  <si>
    <t>ADOPTION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</si>
  <si>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</si>
  <si>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</si>
  <si>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</si>
  <si>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</si>
  <si>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</si>
  <si>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</si>
  <si>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</si>
  <si>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</si>
  <si>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</si>
  <si>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</si>
  <si>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</si>
  <si>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</si>
  <si>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</si>
  <si>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</si>
  <si>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</si>
  <si>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</si>
  <si>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</si>
  <si>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</si>
  <si>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</si>
  <si>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</si>
  <si>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</si>
  <si>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</si>
  <si>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</si>
  <si>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</si>
  <si>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</si>
  <si>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</si>
  <si>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</si>
  <si>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</si>
  <si>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</si>
  <si>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</si>
  <si>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</si>
  <si>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</si>
  <si>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</si>
  <si>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</si>
  <si>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</si>
  <si>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</si>
  <si>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</si>
  <si>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</si>
  <si>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</si>
  <si>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</si>
  <si>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</si>
  <si>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</si>
  <si>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</si>
  <si>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</si>
  <si>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</si>
  <si>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</si>
  <si>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</si>
  <si>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</si>
  <si>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</si>
  <si>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</si>
  <si>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</si>
  <si>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</si>
  <si>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</si>
  <si>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</si>
  <si>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</si>
  <si>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</si>
  <si>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</si>
  <si>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</si>
  <si>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</si>
  <si>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</si>
  <si>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</si>
  <si>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</si>
  <si>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</si>
  <si>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</si>
  <si>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</si>
  <si>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</si>
  <si>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</si>
  <si>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</si>
  <si>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</si>
  <si>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</si>
  <si>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MEDICAL SUPPLIES</t>
  </si>
  <si>
    <t>VETERINARY EXPENSES</t>
  </si>
  <si>
    <t>PROFESSIONAL DEVELOPMEN</t>
  </si>
  <si>
    <t>SUPPLIES FOR ANIMALS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</si>
  <si>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</si>
  <si>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</si>
  <si>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</si>
  <si>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</si>
  <si>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</si>
  <si>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</si>
  <si>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</si>
  <si>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</si>
  <si>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</si>
  <si>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</si>
  <si>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</si>
  <si>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</si>
  <si>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</si>
  <si>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</si>
  <si>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</si>
  <si>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</si>
  <si>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</si>
  <si>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</si>
  <si>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</si>
  <si>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</si>
  <si>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</si>
  <si>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</si>
  <si>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</si>
  <si>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</si>
  <si>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</si>
  <si>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</si>
  <si>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</si>
  <si>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</si>
  <si>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</si>
  <si>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</si>
  <si>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</si>
  <si>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</si>
  <si>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</si>
  <si>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</si>
  <si>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</si>
  <si>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</si>
  <si>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</si>
  <si>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</si>
  <si>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</si>
  <si>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</si>
  <si>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</si>
  <si>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</si>
  <si>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</si>
  <si>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</si>
  <si>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</si>
  <si>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</si>
  <si>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</si>
  <si>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</si>
  <si>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</si>
  <si>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</si>
  <si>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</si>
  <si>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</si>
  <si>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</si>
  <si>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</si>
  <si>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</si>
  <si>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</si>
  <si>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</si>
  <si>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</si>
  <si>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</si>
  <si>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</si>
  <si>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</si>
  <si>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</si>
  <si>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</si>
  <si>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</si>
  <si>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</si>
  <si>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</si>
  <si>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</si>
  <si>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</si>
  <si>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</si>
  <si>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</si>
  <si>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</si>
  <si>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</si>
  <si>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</si>
  <si>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</si>
  <si>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</si>
  <si>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</si>
  <si>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</si>
  <si>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</si>
  <si>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</si>
  <si>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</si>
  <si>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</si>
  <si>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</si>
  <si>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</si>
  <si>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</si>
  <si>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</si>
  <si>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</si>
  <si>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</si>
  <si>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</si>
  <si>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</si>
  <si>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</si>
  <si>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</si>
  <si>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</si>
  <si>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</si>
  <si>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</si>
  <si>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</si>
  <si>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</si>
  <si>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</si>
  <si>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</si>
  <si>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</si>
  <si>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</si>
  <si>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</si>
  <si>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BANK SERVICE FEES &amp; FIN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</si>
  <si>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</si>
  <si>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</si>
  <si>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SUPPLIES FOR ANIMALS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</si>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</sst>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RICHMOND ANIMAL LEAGUE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2768480</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63982</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2704498</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225374.8333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1184804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5.25703772</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5441023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2768480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230706.6667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23.58416026</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4478405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2768480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230706.6667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19.41168439</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24.66872211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1909934</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2957645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0.6457617463</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1287447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202200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1489647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2768480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0.5380739612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99708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1287447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0.07744629488</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242</v>
      </c>
      <c r="D41" s="75">
        <f>'Expenses 2022'!D40</f>
        <v>2172370</v>
      </c>
      <c r="E41" s="165">
        <f t="shared" ref="E41:E44" si="1">D41/$D$44</f>
        <v>0.7846796798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346151</v>
      </c>
      <c r="E42" s="165">
        <f t="shared" si="1"/>
        <v>0.12503287</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249959</v>
      </c>
      <c r="E43" s="165">
        <f t="shared" si="1"/>
        <v>0.09028745015</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2768480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2104509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249959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8.419416784</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1197207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254595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4.702397926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7931217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RICHMOND ANIMAL LEAGUE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231472.0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1881161.0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2112633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1021125.0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158372.0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1179497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180096.0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8163495.0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8161294.0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2201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2201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107186.0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107186.0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13750.0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14872.0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-1122</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18281.0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18281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3491586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RICHMOND ANIMAL LEAGUE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155977</v>
      </c>
      <c r="D7" s="99">
        <v>46793.0</v>
      </c>
      <c r="E7" s="99">
        <v>62391.0</v>
      </c>
      <c r="F7" s="99">
        <v>46793.0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1358848</v>
      </c>
      <c r="D9" s="99">
        <v>1155745.0</v>
      </c>
      <c r="E9" s="99">
        <v>32708.0</v>
      </c>
      <c r="F9" s="99">
        <v>170395.0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8188</v>
      </c>
      <c r="D10" s="99">
        <v>5051.0</v>
      </c>
      <c r="E10" s="99">
        <v>944.0</v>
      </c>
      <c r="F10" s="99">
        <v>2193.0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119918</v>
      </c>
      <c r="D11" s="99">
        <v>93143.0</v>
      </c>
      <c r="E11" s="99">
        <v>6901.0</v>
      </c>
      <c r="F11" s="99">
        <v>19874.0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109727</v>
      </c>
      <c r="D12" s="99">
        <v>86694.0</v>
      </c>
      <c r="E12" s="99">
        <v>6929.0</v>
      </c>
      <c r="F12" s="99">
        <v>16104.0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145331</v>
      </c>
      <c r="D16" s="99">
        <v>0.0</v>
      </c>
      <c r="E16" s="99">
        <v>145331.0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22331</v>
      </c>
      <c r="D19" s="99">
        <v>0.0</v>
      </c>
      <c r="E19" s="99">
        <v>22331.0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5156</v>
      </c>
      <c r="D20" s="99">
        <v>4020.0</v>
      </c>
      <c r="E20" s="99">
        <v>1136.0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37866</v>
      </c>
      <c r="D21" s="99">
        <v>762.0</v>
      </c>
      <c r="E21" s="99">
        <v>0.0</v>
      </c>
      <c r="F21" s="99">
        <v>37104.0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141121</v>
      </c>
      <c r="D22" s="99">
        <v>46698.0</v>
      </c>
      <c r="E22" s="99">
        <v>94423.0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77352</v>
      </c>
      <c r="D25" s="99">
        <v>61584.0</v>
      </c>
      <c r="E25" s="99">
        <v>15768.0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100549</v>
      </c>
      <c r="D31" s="99">
        <v>88085.0</v>
      </c>
      <c r="E31" s="99">
        <v>6232.0</v>
      </c>
      <c r="F31" s="99">
        <v>6232.0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30314</v>
      </c>
      <c r="D32" s="99">
        <v>25485.0</v>
      </c>
      <c r="E32" s="99">
        <v>4829.0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137</v>
      </c>
      <c r="C34" s="98">
        <f t="shared" si="1"/>
        <v>504649</v>
      </c>
      <c r="D34" s="99">
        <v>504649.0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436551</v>
      </c>
      <c r="D35" s="99">
        <v>436551.0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77034</v>
      </c>
      <c r="D36" s="99">
        <v>77034.0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48349</v>
      </c>
      <c r="D37" s="99">
        <v>11826.0</v>
      </c>
      <c r="E37" s="99">
        <v>36523.0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69263</v>
      </c>
      <c r="D38" s="99">
        <v>34234.0</v>
      </c>
      <c r="E38" s="99">
        <v>35029.0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3448524</v>
      </c>
      <c r="D40" s="104">
        <f t="shared" si="2"/>
        <v>2678354</v>
      </c>
      <c r="E40" s="104">
        <f t="shared" si="2"/>
        <v>471475</v>
      </c>
      <c r="F40" s="104">
        <f t="shared" si="2"/>
        <v>298695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RICHMOND ANIMAL LEAGUE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1067311.0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187674.0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24910.0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27254.0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3562663.0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744974.0</v>
      </c>
      <c r="E12" s="109">
        <f>D11-D12</f>
        <v>2817689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2270196.0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1617477.0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8012511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320537.0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320537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5692799.0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1999175.0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7691974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8012511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RICHMOND ANIMAL LEAGUE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3448524</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100549</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3347975</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278997.9167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1254985</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4.49818771</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5692799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3448524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287377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19.80951503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3887673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3448524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287377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13.52812856</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18.02631627</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1881161</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3491586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0.538769774</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1514825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237833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1752658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3448524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0.5082342475</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128106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1514825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0.08456818444</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245</v>
      </c>
      <c r="D41" s="75">
        <f>'Expenses 2023'!D40</f>
        <v>2678354</v>
      </c>
      <c r="E41" s="165">
        <f t="shared" ref="E41:E44" si="1">D41/$D$44</f>
        <v>0.7766667711</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471475</v>
      </c>
      <c r="E42" s="165">
        <f t="shared" si="1"/>
        <v>0.1367179118</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298695</v>
      </c>
      <c r="E43" s="165">
        <f t="shared" si="1"/>
        <v>0.08661531716</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3448524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2112633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298695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7.072877015</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1307149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320537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4.077997236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8012511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RICHMOND ANIMAL LEAGUE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183</v>
      </c>
      <c r="D5" s="177">
        <f>'Ratios 2021'!D8</f>
        <v>25.88255756</v>
      </c>
      <c r="E5" s="177">
        <f>'Ratios 2022'!D8</f>
        <v>5.25703772</v>
      </c>
      <c r="F5" s="177">
        <f>'Ratios 2023'!D8</f>
        <v>4.49818771</v>
      </c>
      <c r="G5" s="177">
        <f>average(D5:F5)</f>
        <v>11.879261</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191</v>
      </c>
      <c r="D10" s="149">
        <f>'Ratios 2021'!D14</f>
        <v>33.02643803</v>
      </c>
      <c r="E10" s="149">
        <f>'Ratios 2022'!D14</f>
        <v>23.58416026</v>
      </c>
      <c r="F10" s="149">
        <f>'Ratios 2023'!D14</f>
        <v>19.80951503</v>
      </c>
      <c r="G10" s="177">
        <f>average(D10:F10)</f>
        <v>25.47337111</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12.18006158</v>
      </c>
      <c r="E15" s="180">
        <f>'Ratios 2022'!D20</f>
        <v>19.41168439</v>
      </c>
      <c r="F15" s="180">
        <f>'Ratios 2023'!D20</f>
        <v>13.52812856</v>
      </c>
      <c r="G15" s="177">
        <f>average(D15:F15)</f>
        <v>15.03995817</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0.6113786225</v>
      </c>
      <c r="E20" s="163">
        <f>'Ratios 2022'!D26</f>
        <v>0.6457617463</v>
      </c>
      <c r="F20" s="163">
        <f>'Ratios 2023'!D26</f>
        <v>0.538769774</v>
      </c>
      <c r="G20" s="181">
        <f>average(D20:F20)</f>
        <v>0.5986367142</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0.5480381301</v>
      </c>
      <c r="E25" s="163">
        <f>'Ratios 2022'!D33</f>
        <v>0.5380739612</v>
      </c>
      <c r="F25" s="163">
        <f>'Ratios 2023'!D33</f>
        <v>0.5082342475</v>
      </c>
      <c r="G25" s="181">
        <f>average(D25:F25)</f>
        <v>0.5314487796</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0.07704270467</v>
      </c>
      <c r="E30" s="163">
        <f>'Ratios 2022'!D38</f>
        <v>0.07744629488</v>
      </c>
      <c r="F30" s="163">
        <f>'Ratios 2023'!D38</f>
        <v>0.08456818444</v>
      </c>
      <c r="G30" s="181">
        <f>average(D30:F30)</f>
        <v>0.079685728</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0.7946175564</v>
      </c>
      <c r="E35" s="163">
        <f>'Ratios 2022'!E41</f>
        <v>0.7846796798</v>
      </c>
      <c r="F35" s="163">
        <f>'Ratios 2023'!E41</f>
        <v>0.7766667711</v>
      </c>
      <c r="G35" s="181">
        <f t="shared" ref="G35:G37" si="1">average(D35:F35)</f>
        <v>0.7853213358</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0.1077724825</v>
      </c>
      <c r="E36" s="163">
        <f>'Ratios 2022'!E42</f>
        <v>0.12503287</v>
      </c>
      <c r="F36" s="163">
        <f>'Ratios 2023'!E42</f>
        <v>0.1367179118</v>
      </c>
      <c r="G36" s="181">
        <f t="shared" si="1"/>
        <v>0.1231744214</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0.09760996111</v>
      </c>
      <c r="E37" s="163">
        <f>'Ratios 2022'!E43</f>
        <v>0.09028745015</v>
      </c>
      <c r="F37" s="163">
        <f>'Ratios 2023'!E43</f>
        <v>0.08661531716</v>
      </c>
      <c r="G37" s="181">
        <f t="shared" si="1"/>
        <v>0.09150424281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10.48306099</v>
      </c>
      <c r="E42" s="166">
        <f>'Ratios 2022'!D49</f>
        <v>8.419416784</v>
      </c>
      <c r="F42" s="166">
        <f>'Ratios 2023'!D49</f>
        <v>7.072877015</v>
      </c>
      <c r="G42" s="183">
        <f>average(D42:F42)</f>
        <v>8.658451598</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41.06221327</v>
      </c>
      <c r="E47" s="149">
        <f>'Ratios 2022'!D54</f>
        <v>4.702397926</v>
      </c>
      <c r="F47" s="149">
        <f>'Ratios 2023'!D54</f>
        <v>4.077997236</v>
      </c>
      <c r="G47" s="177">
        <f>average(D47:F47)</f>
        <v>16.61420281</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RICHMOND ANIMAL LEAGUE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RICHMOND ANIMAL LEAGUE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239039.0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1581137.0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51506.0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1970176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527932.0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66676.0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594608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62569.0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1312625.0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1291147.0</v>
      </c>
      <c r="E27" s="50">
        <v>87650.0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21478</v>
      </c>
      <c r="E28" s="75">
        <f t="shared" si="2"/>
        <v>-87650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-66172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77719.0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65650.0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12069</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11116.0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5712.0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5404</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7529.0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7529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2586183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RICHMOND ANIMAL LEAGUE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123646</v>
      </c>
      <c r="D7" s="99">
        <v>37094.0</v>
      </c>
      <c r="E7" s="99">
        <v>49458.0</v>
      </c>
      <c r="F7" s="99">
        <v>37094.0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792015</v>
      </c>
      <c r="D9" s="99">
        <v>649785.0</v>
      </c>
      <c r="E9" s="99">
        <v>41159.0</v>
      </c>
      <c r="F9" s="99">
        <v>101071.0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5762</v>
      </c>
      <c r="D10" s="99">
        <v>4806.0</v>
      </c>
      <c r="E10" s="99">
        <v>377.0</v>
      </c>
      <c r="F10" s="99">
        <v>579.0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64783</v>
      </c>
      <c r="D11" s="99">
        <v>51765.0</v>
      </c>
      <c r="E11" s="99">
        <v>4657.0</v>
      </c>
      <c r="F11" s="99">
        <v>8361.0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68991</v>
      </c>
      <c r="D12" s="99">
        <v>52122.0</v>
      </c>
      <c r="E12" s="99">
        <v>6647.0</v>
      </c>
      <c r="F12" s="99">
        <v>10222.0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12750</v>
      </c>
      <c r="D16" s="99">
        <v>0.0</v>
      </c>
      <c r="E16" s="99">
        <v>12750.0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19907</v>
      </c>
      <c r="D19" s="99">
        <v>0.0</v>
      </c>
      <c r="E19" s="99">
        <v>19907.0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9782</v>
      </c>
      <c r="D21" s="99">
        <v>0.0</v>
      </c>
      <c r="E21" s="99">
        <v>0.0</v>
      </c>
      <c r="F21" s="99">
        <v>9782.0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55630</v>
      </c>
      <c r="D22" s="99">
        <v>25989.0</v>
      </c>
      <c r="E22" s="99">
        <v>25534.0</v>
      </c>
      <c r="F22" s="99">
        <v>4107.0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49540</v>
      </c>
      <c r="D25" s="99">
        <v>42202.0</v>
      </c>
      <c r="E25" s="99">
        <v>7338.0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59132</v>
      </c>
      <c r="D31" s="99">
        <v>52552.0</v>
      </c>
      <c r="E31" s="99">
        <v>3290.0</v>
      </c>
      <c r="F31" s="99">
        <v>3290.0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28230</v>
      </c>
      <c r="D32" s="99">
        <v>23522.0</v>
      </c>
      <c r="E32" s="99">
        <v>4708.0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292733</v>
      </c>
      <c r="D34" s="99">
        <v>292733.0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236175</v>
      </c>
      <c r="D35" s="99">
        <v>236175.0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34354</v>
      </c>
      <c r="D36" s="99">
        <v>4671.0</v>
      </c>
      <c r="E36" s="99">
        <v>29558.0</v>
      </c>
      <c r="F36" s="99">
        <v>125.0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30856</v>
      </c>
      <c r="D37" s="99">
        <v>30856.0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41122</v>
      </c>
      <c r="D38" s="99">
        <v>25691.0</v>
      </c>
      <c r="E38" s="99">
        <v>2123.0</v>
      </c>
      <c r="F38" s="99">
        <v>13308.0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1925408</v>
      </c>
      <c r="D40" s="104">
        <f t="shared" si="2"/>
        <v>1529963</v>
      </c>
      <c r="E40" s="104">
        <f t="shared" si="2"/>
        <v>207506</v>
      </c>
      <c r="F40" s="104">
        <f t="shared" si="2"/>
        <v>187939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RICHMOND ANIMAL LEAGUE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2098522.0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1926811.0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11195.0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175.0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2183155.0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580442.0</v>
      </c>
      <c r="E12" s="109">
        <f>D11-D12</f>
        <v>1602713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1290134.0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664165.0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5000.0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7598715</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89517.0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8790.0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98307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5299114.0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2201294.0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7500408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7598715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RICHMOND ANIMAL LEAGUE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1925408</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59132</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1866276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155523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4025333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25.88255756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5299114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1925408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160450.6667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33.02643803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1954299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1925408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160450.6667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12.18006158</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38.06261914</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1581137</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2586183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0.6113786225</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915661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139536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1055197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1925408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0.5480381301</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70545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915661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0.07704270467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1529963</v>
      </c>
      <c r="E41" s="165">
        <f t="shared" ref="E41:E44" si="1">D41/$D$44</f>
        <v>0.7946175564</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207506</v>
      </c>
      <c r="E42" s="165">
        <f t="shared" si="1"/>
        <v>0.1077724825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187939</v>
      </c>
      <c r="E43" s="165">
        <f t="shared" si="1"/>
        <v>0.09760996111</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1925408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1970176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187939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10.48306099</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4036703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98307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41.06221327</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7598715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RICHMOND ANIMAL LEAGUE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194575.0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1909934.0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237661.0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2104509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636938.0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98376.0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735314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120484.0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3846192.0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3884159.0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-37967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-37967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108685.0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81100.0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27585</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7036.0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4899.0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2137</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5583.0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5583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2957645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RICHMOND ANIMAL LEAGUE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126660</v>
      </c>
      <c r="D7" s="99">
        <v>37998.0</v>
      </c>
      <c r="E7" s="99">
        <v>50664.0</v>
      </c>
      <c r="F7" s="99">
        <v>37998.0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1160787</v>
      </c>
      <c r="D9" s="99">
        <v>973923.0</v>
      </c>
      <c r="E9" s="99">
        <v>52976.0</v>
      </c>
      <c r="F9" s="99">
        <v>133888.0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4464</v>
      </c>
      <c r="D10" s="99">
        <v>4146.0</v>
      </c>
      <c r="E10" s="99">
        <v>119.0</v>
      </c>
      <c r="F10" s="99">
        <v>199.0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95244</v>
      </c>
      <c r="D11" s="99">
        <v>77588.0</v>
      </c>
      <c r="E11" s="99">
        <v>5656.0</v>
      </c>
      <c r="F11" s="99">
        <v>12000.0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102492</v>
      </c>
      <c r="D12" s="99">
        <v>80742.0</v>
      </c>
      <c r="E12" s="99">
        <v>8108.0</v>
      </c>
      <c r="F12" s="99">
        <v>13642.0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98753</v>
      </c>
      <c r="D16" s="99">
        <v>0.0</v>
      </c>
      <c r="E16" s="99">
        <v>98753.0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20862</v>
      </c>
      <c r="D19" s="99">
        <v>0.0</v>
      </c>
      <c r="E19" s="99">
        <v>20862.0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21561</v>
      </c>
      <c r="D21" s="99">
        <v>1485.0</v>
      </c>
      <c r="E21" s="99">
        <v>0.0</v>
      </c>
      <c r="F21" s="99">
        <v>20076.0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121466</v>
      </c>
      <c r="D22" s="99">
        <v>40855.0</v>
      </c>
      <c r="E22" s="99">
        <v>75820.0</v>
      </c>
      <c r="F22" s="99">
        <v>4791.0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56121</v>
      </c>
      <c r="D25" s="99">
        <v>51313.0</v>
      </c>
      <c r="E25" s="99">
        <v>4808.0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63982</v>
      </c>
      <c r="D31" s="99">
        <v>57402.0</v>
      </c>
      <c r="E31" s="99">
        <v>3290.0</v>
      </c>
      <c r="F31" s="99">
        <v>3290.0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33193</v>
      </c>
      <c r="D32" s="99">
        <v>26963.0</v>
      </c>
      <c r="E32" s="99">
        <v>6230.0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383674</v>
      </c>
      <c r="D34" s="99">
        <v>383674.0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339909</v>
      </c>
      <c r="D35" s="99">
        <v>339909.0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47358</v>
      </c>
      <c r="D36" s="99">
        <v>47358.0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35756</v>
      </c>
      <c r="D37" s="99">
        <v>6558.0</v>
      </c>
      <c r="E37" s="99">
        <v>6275.0</v>
      </c>
      <c r="F37" s="99">
        <v>22923.0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56198</v>
      </c>
      <c r="D38" s="99">
        <v>42456.0</v>
      </c>
      <c r="E38" s="99">
        <v>12590.0</v>
      </c>
      <c r="F38" s="99">
        <v>1152.0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2768480</v>
      </c>
      <c r="D40" s="104">
        <f t="shared" si="2"/>
        <v>2172370</v>
      </c>
      <c r="E40" s="104">
        <f t="shared" si="2"/>
        <v>346151</v>
      </c>
      <c r="F40" s="104">
        <f t="shared" si="2"/>
        <v>249959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RICHMOND ANIMAL LEAGUE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974283.0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210521.0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11423.0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980.0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2900029.0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644424.0</v>
      </c>
      <c r="E12" s="109">
        <f>D11-D12</f>
        <v>2255605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2453006.0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2025399.0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7931217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254595.0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254595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5441023.0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2235599.0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7676622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7931217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