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<sst xmlns="http://schemas.openxmlformats.org/spreadsheetml/2006/main" count="866" uniqueCount="254">
  <si>
    <t>GENERATION PATIENT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</si>
  <si>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</si>
  <si>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</si>
  <si>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</si>
  <si>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</si>
  <si>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</si>
  <si>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</si>
  <si>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</si>
  <si>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</si>
  <si>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</si>
  <si>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</si>
  <si>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</si>
  <si>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</si>
  <si>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</si>
  <si>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</si>
  <si>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</si>
  <si>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</si>
  <si>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</si>
  <si>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</si>
  <si>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</si>
  <si>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</si>
  <si>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</si>
  <si>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</si>
  <si>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</si>
  <si>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</si>
  <si>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</si>
  <si>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</si>
  <si>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</si>
  <si>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</si>
  <si>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</si>
  <si>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</si>
  <si>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</si>
  <si>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</si>
  <si>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</si>
  <si>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</si>
  <si>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</si>
  <si>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</si>
  <si>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</si>
  <si>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</si>
  <si>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</si>
  <si>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</si>
  <si>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</si>
  <si>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</si>
  <si>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</si>
  <si>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</si>
  <si>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</si>
  <si>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</si>
  <si>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</si>
  <si>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</si>
  <si>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</si>
  <si>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</si>
  <si>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</si>
  <si>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</si>
  <si>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</si>
  <si>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</si>
  <si>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</si>
  <si>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</si>
  <si>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</si>
  <si>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</si>
  <si>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</si>
  <si>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</si>
  <si>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</si>
  <si>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</si>
  <si>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</si>
  <si>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</si>
  <si>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</si>
  <si>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</si>
  <si>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</si>
  <si>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</si>
  <si>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</si>
  <si>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</si>
  <si>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</si>
  <si>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</si>
  <si>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</si>
  <si>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</si>
  <si>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</si>
  <si>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</si>
  <si>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</si>
  <si>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</si>
  <si>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</si>
  <si>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</si>
  <si>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</si>
  <si>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</si>
  <si>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</si>
  <si>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</si>
  <si>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</si>
  <si>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</si>
  <si>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</si>
  <si>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</si>
  <si>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</si>
  <si>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</si>
  <si>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</si>
  <si>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</si>
  <si>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</si>
  <si>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</si>
  <si>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</si>
  <si>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</si>
  <si>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</si>
  <si>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</si>
  <si>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</si>
  <si>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</si>
  <si>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</si>
  <si>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</si>
  <si>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</si>
  <si>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</si>
  <si>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</si>
  <si>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</si>
  <si>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</si>
  <si>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</si>
  <si>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</si>
  <si>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</si>
  <si>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</si>
  <si>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</si>
  <si>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</si>
  <si>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</si>
  <si>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</si>
  <si>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</si>
  <si>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</si>
  <si>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</si>
  <si>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</si>
  <si>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</si>
  <si>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</si>
  <si>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</si>
  <si>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</si>
  <si>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</si>
  <si>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</si>
  <si>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</si>
  <si>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</si>
  <si>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</si>
  <si>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</si>
  <si>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</si>
  <si>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</si>
  <si>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</si>
  <si>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INVESTMENT FEES</t>
  </si>
  <si>
    <t>TAXES AND LICENSES</t>
  </si>
  <si>
    <t>MEALS</t>
  </si>
  <si>
    <t>PARKING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</si>
  <si>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</si>
  <si>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</si>
  <si>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</si>
  <si>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</si>
  <si>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</si>
  <si>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</si>
  <si>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</si>
  <si>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</si>
  <si>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</si>
  <si>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</si>
  <si>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</si>
  <si>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</si>
  <si>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</si>
  <si>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</si>
  <si>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</si>
  <si>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</si>
  <si>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</si>
  <si>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</si>
  <si>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</si>
  <si>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</si>
  <si>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</si>
  <si>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</si>
  <si>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</si>
  <si>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</si>
  <si>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</si>
  <si>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</si>
  <si>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</si>
  <si>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</si>
  <si>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</si>
  <si>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</si>
  <si>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</si>
  <si>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</si>
  <si>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</si>
  <si>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</si>
  <si>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</si>
  <si>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</si>
  <si>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</si>
  <si>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</si>
  <si>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</si>
  <si>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</si>
  <si>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</si>
  <si>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</si>
  <si>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</si>
  <si>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</si>
  <si>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</si>
  <si>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</si>
  <si>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</si>
  <si>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</si>
  <si>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</si>
  <si>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</si>
  <si>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</si>
  <si>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</si>
  <si>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</si>
  <si>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</si>
  <si>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</si>
  <si>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</si>
  <si>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</si>
  <si>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</si>
  <si>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</si>
  <si>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</si>
  <si>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</si>
  <si>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</si>
  <si>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</si>
  <si>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</si>
  <si>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</si>
  <si>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</si>
  <si>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</si>
  <si>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</si>
  <si>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</si>
  <si>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</si>
  <si>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</si>
  <si>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</si>
  <si>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</si>
  <si>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</si>
  <si>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</si>
  <si>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</si>
  <si>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</si>
  <si>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</si>
  <si>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</si>
  <si>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</si>
  <si>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</si>
  <si>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</si>
  <si>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</si>
  <si>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</si>
  <si>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</si>
  <si>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</si>
  <si>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</si>
  <si>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</si>
  <si>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</si>
  <si>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</si>
  <si>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</si>
  <si>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</si>
  <si>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</si>
  <si>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</si>
  <si>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</si>
  <si>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</si>
  <si>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</si>
  <si>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</si>
  <si>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</si>
  <si>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</si>
  <si>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</si>
  <si>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CONSULTING INCOME</t>
  </si>
  <si>
    <t>OTHER INCOME</t>
  </si>
  <si>
    <t xml:space="preserve"> PAYROLL PROCESSING FEES</t>
  </si>
  <si>
    <t>TRAINING</t>
  </si>
  <si>
    <t>EQUIPMENT CHARGES</t>
  </si>
  <si>
    <r>
      <rPr>
        <rFont val="Roboto"/>
        <b/>
        <color rgb="FF000000"/>
        <sz val="10.0"/>
      </rPr>
      <t xml:space="preserve">Program Expenses </t>
    </r>
    <r>
      <rPr>
        <rFont val="Roboto"/>
        <b/>
        <i/>
        <color rgb="FF000000"/>
        <sz val="10.0"/>
      </rPr>
      <t xml:space="preserve">(Program Efficiency Ratio) </t>
    </r>
  </si>
  <si>
    <t>Contract Revenue</t>
  </si>
  <si>
    <r>
      <rPr>
        <rFont val="Roboto"/>
        <color rgb="FF000000"/>
        <sz val="10.0"/>
      </rPr>
      <t xml:space="preserve">Gross amount from sales of </t>
    </r>
    <r>
      <rPr>
        <rFont val="Roboto"/>
        <color rgb="FF000000"/>
        <sz val="10.0"/>
      </rPr>
      <t>assets other than inventory</t>
    </r>
  </si>
  <si>
    <t>Miscellaneous Income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</si>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</sst>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5" numFmtId="169" xfId="0" applyAlignment="1" applyBorder="1" applyFont="1" applyNumberFormat="1">
      <alignment horizontal="center" readingOrder="0" shrinkToFit="0" vertical="bottom" wrapText="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GENERATION PATIENT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301332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301332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25111</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744982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29.66755605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301332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25111</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0</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18257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301332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25111</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0.7270518896</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30.39460794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603462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609656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0.9898401722</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190497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14573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205070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301332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0.6805450467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190497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243</v>
      </c>
      <c r="D41" s="75">
        <f>'Expenses 2023'!D40</f>
        <v>262410</v>
      </c>
      <c r="E41" s="164">
        <f t="shared" ref="E41:E44" si="1">D41/$D$44</f>
        <v>0.8708334993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29694</v>
      </c>
      <c r="E42" s="164">
        <f t="shared" si="1"/>
        <v>0.09854247143</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9228</v>
      </c>
      <c r="E43" s="164">
        <f t="shared" si="1"/>
        <v>0.03062402931</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301332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603462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9228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65.3946684</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744982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5" t="str">
        <f>if(D53=0, "$0",D52/D53)</f>
        <v>$0</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763239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7">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GENERATION PATIENT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583626.0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583626</v>
      </c>
      <c r="G9" s="58"/>
      <c r="H9" s="58"/>
      <c r="I9" s="58"/>
      <c r="J9" s="58"/>
      <c r="K9" s="58"/>
      <c r="L9" s="58"/>
      <c r="M9" s="58"/>
      <c r="N9" s="58"/>
      <c r="O9" s="58"/>
      <c r="P9" s="58"/>
      <c r="Q9" s="58"/>
      <c r="R9" s="58"/>
      <c r="S9" s="58"/>
      <c r="T9" s="58"/>
      <c r="U9" s="58"/>
      <c r="V9" s="58"/>
      <c r="W9" s="58"/>
      <c r="X9" s="58"/>
      <c r="Y9" s="58"/>
      <c r="Z9" s="58"/>
    </row>
    <row r="10">
      <c r="A10" s="44" t="s">
        <v>62</v>
      </c>
      <c r="B10" s="59" t="s">
        <v>63</v>
      </c>
      <c r="C10" s="60" t="s">
        <v>244</v>
      </c>
      <c r="D10" s="15"/>
      <c r="E10" s="15"/>
      <c r="F10" s="48">
        <v>100000.0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100000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18728.0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246</v>
      </c>
      <c r="D39" s="74"/>
      <c r="E39" s="48">
        <v>758.0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703112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GENERATION PATIENT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88150</v>
      </c>
      <c r="D7" s="99">
        <v>88150.0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178513</v>
      </c>
      <c r="D9" s="99">
        <v>146278.0</v>
      </c>
      <c r="E9" s="99">
        <v>17730.0</v>
      </c>
      <c r="F9" s="99">
        <v>14505.0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11212</v>
      </c>
      <c r="D11" s="99">
        <v>10091.0</v>
      </c>
      <c r="E11" s="99">
        <v>616.0</v>
      </c>
      <c r="F11" s="99">
        <v>505.0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22231</v>
      </c>
      <c r="D12" s="99">
        <v>18217.0</v>
      </c>
      <c r="E12" s="99">
        <v>2208.0</v>
      </c>
      <c r="F12" s="99">
        <v>1806.0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3539</v>
      </c>
      <c r="D15" s="99">
        <v>0.0</v>
      </c>
      <c r="E15" s="99">
        <v>3539.0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21765</v>
      </c>
      <c r="D16" s="99">
        <v>0.0</v>
      </c>
      <c r="E16" s="99">
        <v>21765.0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45697</v>
      </c>
      <c r="D20" s="99">
        <v>45697.0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11983</v>
      </c>
      <c r="D22" s="99">
        <v>11342.0</v>
      </c>
      <c r="E22" s="99">
        <v>514.0</v>
      </c>
      <c r="F22" s="99">
        <v>127.0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6354</v>
      </c>
      <c r="D26" s="99">
        <v>6354.0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7752</v>
      </c>
      <c r="D28" s="99">
        <v>7663.0</v>
      </c>
      <c r="E28" s="99">
        <v>89.0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2702</v>
      </c>
      <c r="D32" s="99">
        <v>1782.0</v>
      </c>
      <c r="E32" s="99">
        <v>920.0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399898</v>
      </c>
      <c r="D40" s="103">
        <f t="shared" si="2"/>
        <v>335574</v>
      </c>
      <c r="E40" s="103">
        <f t="shared" si="2"/>
        <v>47381</v>
      </c>
      <c r="F40" s="103">
        <f t="shared" si="2"/>
        <v>16943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GENERATION PATIENT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586338.0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461828.0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2513.0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56994.0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1550.0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1109223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6207.0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6207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1103016.0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1103016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1109223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GENERATION PATIENT</v>
      </c>
      <c r="B1" s="2">
        <f>'Revenues 2024'!C1</f>
        <v>2024</v>
      </c>
      <c r="C1" s="174"/>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399898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399898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33324.83333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1048166</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31.45300052</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1103016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399898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33324.83333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33.09892022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56994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399898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33324.83333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1.710256115</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33.16325663</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583626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703112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0.8300612136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266663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33443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300106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399898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0.7504563664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11212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266663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0.04204557813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247</v>
      </c>
      <c r="D41" s="75">
        <f>'Expenses 2024'!D40</f>
        <v>335574</v>
      </c>
      <c r="E41" s="164">
        <f t="shared" ref="E41:E44" si="1">D41/$D$44</f>
        <v>0.839148983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47381</v>
      </c>
      <c r="E42" s="164">
        <f t="shared" si="1"/>
        <v>0.1184827131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16943</v>
      </c>
      <c r="E43" s="164">
        <f t="shared" si="1"/>
        <v>0.04236830392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399898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583626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16943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34.44643806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1050679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6207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75">
        <f>D52/D53</f>
        <v>169.2732399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1109223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7">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GENERATION PATIENT</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180</v>
      </c>
      <c r="D5" s="176">
        <f>'Ratios 2022'!D8</f>
        <v>34.37567795</v>
      </c>
      <c r="E5" s="176">
        <f>'Ratios 2023'!D8</f>
        <v>29.66755605</v>
      </c>
      <c r="F5" s="176">
        <f>'Ratios 2024'!D8</f>
        <v>31.45300052</v>
      </c>
      <c r="G5" s="176">
        <f>average(D5:F5)</f>
        <v>31.83207817</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188</v>
      </c>
      <c r="D10" s="148">
        <f>'Ratios 2022'!D14</f>
        <v>0</v>
      </c>
      <c r="E10" s="148">
        <f>'Ratios 2023'!D14</f>
        <v>0</v>
      </c>
      <c r="F10" s="148">
        <f>'Ratios 2024'!D14</f>
        <v>33.09892022</v>
      </c>
      <c r="G10" s="176">
        <f>average(D10:F10)</f>
        <v>11.03297341</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1.441788215</v>
      </c>
      <c r="E15" s="179">
        <f>'Ratios 2023'!D20</f>
        <v>0.7270518896</v>
      </c>
      <c r="F15" s="179">
        <f>'Ratios 2024'!D20</f>
        <v>1.710256115</v>
      </c>
      <c r="G15" s="176">
        <f>average(D15:F15)</f>
        <v>1.293032073</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0.9965100485</v>
      </c>
      <c r="E20" s="162">
        <f>'Ratios 2023'!D26</f>
        <v>0.9898401722</v>
      </c>
      <c r="F20" s="162">
        <f>'Ratios 2024'!D26</f>
        <v>0.8300612136</v>
      </c>
      <c r="G20" s="180">
        <f>average(D20:F20)</f>
        <v>0.9388038114</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0.3680427571</v>
      </c>
      <c r="E25" s="162">
        <f>'Ratios 2023'!D33</f>
        <v>0.6805450467</v>
      </c>
      <c r="F25" s="162">
        <f>'Ratios 2024'!D33</f>
        <v>0.7504563664</v>
      </c>
      <c r="G25" s="180">
        <f>average(D25:F25)</f>
        <v>0.59968139</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v>
      </c>
      <c r="E30" s="162">
        <f>'Ratios 2023'!D38</f>
        <v>0</v>
      </c>
      <c r="F30" s="162">
        <f>'Ratios 2024'!D38</f>
        <v>0.04204557813</v>
      </c>
      <c r="G30" s="180">
        <f>average(D30:F30)</f>
        <v>0.01401519271</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0.9616660523</v>
      </c>
      <c r="E35" s="162">
        <f>'Ratios 2023'!E41</f>
        <v>0.8708334993</v>
      </c>
      <c r="F35" s="162">
        <f>'Ratios 2024'!E41</f>
        <v>0.839148983</v>
      </c>
      <c r="G35" s="180">
        <f t="shared" ref="G35:G37" si="1">average(D35:F35)</f>
        <v>0.8905495115</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0.03833394766</v>
      </c>
      <c r="E36" s="162">
        <f>'Ratios 2023'!E42</f>
        <v>0.09854247143</v>
      </c>
      <c r="F36" s="162">
        <f>'Ratios 2024'!E42</f>
        <v>0.1184827131</v>
      </c>
      <c r="G36" s="180">
        <f t="shared" si="1"/>
        <v>0.08511971073</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v>
      </c>
      <c r="E37" s="162">
        <f>'Ratios 2023'!E43</f>
        <v>0.03062402931</v>
      </c>
      <c r="F37" s="162">
        <f>'Ratios 2024'!E43</f>
        <v>0.04236830392</v>
      </c>
      <c r="G37" s="180">
        <f t="shared" si="1"/>
        <v>0.02433077774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223</v>
      </c>
      <c r="D42" s="165" t="str">
        <f>'Ratios 2022'!D49</f>
        <v>$0</v>
      </c>
      <c r="E42" s="165">
        <f>'Ratios 2023'!D49</f>
        <v>65.3946684</v>
      </c>
      <c r="F42" s="165">
        <f>'Ratios 2024'!D49</f>
        <v>34.44643806</v>
      </c>
      <c r="G42" s="182">
        <f>average(D42:F42)</f>
        <v>49.92055323</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229</v>
      </c>
      <c r="D47" s="148" t="str">
        <f>'Ratios 2022'!D54</f>
        <v>$0</v>
      </c>
      <c r="E47" s="148" t="str">
        <f>'Ratios 2023'!D54</f>
        <v>$0</v>
      </c>
      <c r="F47" s="148">
        <f>'Ratios 2024'!D54</f>
        <v>169.2732399</v>
      </c>
      <c r="G47" s="176">
        <f>average(D47:F47)</f>
        <v>169.2732399</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8"/>
      <c r="C54" s="43"/>
      <c r="D54" s="43"/>
      <c r="E54" s="43"/>
      <c r="F54" s="169"/>
      <c r="G54" s="169"/>
      <c r="H54" s="169"/>
      <c r="I54" s="43"/>
      <c r="J54" s="43"/>
      <c r="K54" s="43"/>
      <c r="L54" s="43"/>
      <c r="M54" s="43"/>
      <c r="N54" s="43"/>
      <c r="O54" s="43"/>
      <c r="P54" s="43"/>
      <c r="Q54" s="43"/>
      <c r="R54" s="43"/>
      <c r="S54" s="43"/>
      <c r="T54" s="43"/>
      <c r="U54" s="43"/>
      <c r="V54" s="43"/>
      <c r="W54" s="43"/>
      <c r="X54" s="43"/>
      <c r="Y54" s="43"/>
    </row>
    <row r="55">
      <c r="A55" s="43"/>
      <c r="B55" s="168"/>
      <c r="C55" s="43"/>
      <c r="D55" s="43"/>
      <c r="E55" s="43"/>
      <c r="F55" s="169"/>
      <c r="G55" s="169"/>
      <c r="H55" s="169"/>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8"/>
      <c r="C57" s="43"/>
      <c r="D57" s="43"/>
      <c r="E57" s="43"/>
      <c r="F57" s="169"/>
      <c r="G57" s="169"/>
      <c r="H57" s="169"/>
      <c r="I57" s="43"/>
      <c r="J57" s="43"/>
      <c r="K57" s="43"/>
      <c r="L57" s="43"/>
      <c r="M57" s="43"/>
      <c r="N57" s="43"/>
      <c r="O57" s="43"/>
      <c r="P57" s="43"/>
      <c r="Q57" s="43"/>
      <c r="R57" s="43"/>
      <c r="S57" s="43"/>
      <c r="T57" s="43"/>
      <c r="U57" s="43"/>
      <c r="V57" s="43"/>
      <c r="W57" s="43"/>
      <c r="X57" s="43"/>
      <c r="Y57" s="43"/>
    </row>
    <row r="58">
      <c r="A58" s="43"/>
      <c r="B58" s="168"/>
      <c r="C58" s="43"/>
      <c r="D58" s="43"/>
      <c r="E58" s="43"/>
      <c r="F58" s="169"/>
      <c r="G58" s="169"/>
      <c r="H58" s="169"/>
      <c r="I58" s="43"/>
      <c r="J58" s="43"/>
      <c r="K58" s="43"/>
      <c r="L58" s="43"/>
      <c r="M58" s="43"/>
      <c r="N58" s="43"/>
      <c r="O58" s="43"/>
      <c r="P58" s="43"/>
      <c r="Q58" s="43"/>
      <c r="R58" s="43"/>
      <c r="S58" s="43"/>
      <c r="T58" s="43"/>
      <c r="U58" s="43"/>
      <c r="V58" s="43"/>
      <c r="W58" s="43"/>
      <c r="X58" s="43"/>
      <c r="Y58" s="43"/>
    </row>
    <row r="59">
      <c r="A59" s="43"/>
      <c r="B59" s="168"/>
      <c r="C59" s="43"/>
      <c r="D59" s="43"/>
      <c r="E59" s="43"/>
      <c r="F59" s="169"/>
      <c r="G59" s="169"/>
      <c r="H59" s="169"/>
      <c r="I59" s="43"/>
      <c r="J59" s="43"/>
      <c r="K59" s="43"/>
      <c r="L59" s="43"/>
      <c r="M59" s="43"/>
      <c r="N59" s="43"/>
      <c r="O59" s="43"/>
      <c r="P59" s="43"/>
      <c r="Q59" s="43"/>
      <c r="R59" s="43"/>
      <c r="S59" s="43"/>
      <c r="T59" s="43"/>
      <c r="U59" s="43"/>
      <c r="V59" s="43"/>
      <c r="W59" s="43"/>
      <c r="X59" s="43"/>
      <c r="Y59" s="43"/>
    </row>
    <row r="60">
      <c r="A60" s="43"/>
      <c r="B60" s="168"/>
      <c r="C60" s="43"/>
      <c r="D60" s="43"/>
      <c r="E60" s="43"/>
      <c r="F60" s="169"/>
      <c r="G60" s="169"/>
      <c r="H60" s="169"/>
      <c r="I60" s="43"/>
      <c r="J60" s="43"/>
      <c r="K60" s="43"/>
      <c r="L60" s="43"/>
      <c r="M60" s="43"/>
      <c r="N60" s="43"/>
      <c r="O60" s="43"/>
      <c r="P60" s="43"/>
      <c r="Q60" s="43"/>
      <c r="R60" s="43"/>
      <c r="S60" s="43"/>
      <c r="T60" s="43"/>
      <c r="U60" s="43"/>
      <c r="V60" s="43"/>
      <c r="W60" s="43"/>
      <c r="X60" s="43"/>
      <c r="Y60" s="43"/>
    </row>
    <row r="61">
      <c r="A61" s="43"/>
      <c r="B61" s="168"/>
      <c r="C61" s="43"/>
      <c r="D61" s="43"/>
      <c r="E61" s="43"/>
      <c r="F61" s="169"/>
      <c r="G61" s="169"/>
      <c r="H61" s="169"/>
      <c r="I61" s="43"/>
      <c r="J61" s="43"/>
      <c r="K61" s="43"/>
      <c r="L61" s="43"/>
      <c r="M61" s="43"/>
      <c r="N61" s="43"/>
      <c r="O61" s="43"/>
      <c r="P61" s="43"/>
      <c r="Q61" s="43"/>
      <c r="R61" s="43"/>
      <c r="S61" s="43"/>
      <c r="T61" s="43"/>
      <c r="U61" s="43"/>
      <c r="V61" s="43"/>
      <c r="W61" s="43"/>
      <c r="X61" s="43"/>
      <c r="Y61" s="43"/>
    </row>
    <row r="62">
      <c r="A62" s="43"/>
      <c r="B62" s="168"/>
      <c r="C62" s="43"/>
      <c r="D62" s="43"/>
      <c r="E62" s="43"/>
      <c r="F62" s="169"/>
      <c r="G62" s="43"/>
      <c r="H62" s="43"/>
      <c r="I62" s="43"/>
      <c r="J62" s="43"/>
      <c r="K62" s="43"/>
      <c r="L62" s="43"/>
      <c r="M62" s="43"/>
      <c r="N62" s="43"/>
      <c r="O62" s="43"/>
      <c r="P62" s="43"/>
      <c r="Q62" s="43"/>
      <c r="R62" s="43"/>
      <c r="S62" s="43"/>
      <c r="T62" s="43"/>
      <c r="U62" s="43"/>
      <c r="V62" s="43"/>
      <c r="W62" s="43"/>
      <c r="X62" s="43"/>
      <c r="Y62" s="43"/>
    </row>
    <row r="63">
      <c r="A63" s="43"/>
      <c r="B63" s="168"/>
      <c r="C63" s="43"/>
      <c r="D63" s="43"/>
      <c r="E63" s="43"/>
      <c r="F63" s="169"/>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69"/>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69"/>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69"/>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69"/>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69"/>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69"/>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69"/>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69"/>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69"/>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69"/>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69"/>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69"/>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69"/>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69"/>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69"/>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69"/>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69"/>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69"/>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69"/>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69"/>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69"/>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69"/>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69"/>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69"/>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69"/>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69"/>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69"/>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69"/>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69"/>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69"/>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69"/>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69"/>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69"/>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69"/>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69"/>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69"/>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69"/>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69"/>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69"/>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69"/>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69"/>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69"/>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69"/>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69"/>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69"/>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69"/>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69"/>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69"/>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69"/>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69"/>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69"/>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69"/>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69"/>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69"/>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69"/>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69"/>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69"/>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69"/>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69"/>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69"/>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69"/>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69"/>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69"/>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69"/>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69"/>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69"/>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69"/>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69"/>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69"/>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69"/>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69"/>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69"/>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69"/>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69"/>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69"/>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69"/>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69"/>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69"/>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69"/>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69"/>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69"/>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69"/>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69"/>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69"/>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69"/>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69"/>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69"/>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69"/>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69"/>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69"/>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69"/>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69"/>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69"/>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69"/>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69"/>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69"/>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69"/>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69"/>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69"/>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69"/>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69"/>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69"/>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69"/>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69"/>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69"/>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69"/>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69"/>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69"/>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69"/>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69"/>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69"/>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69"/>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69"/>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69"/>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69"/>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69"/>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69"/>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69"/>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69"/>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69"/>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69"/>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69"/>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69"/>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69"/>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69"/>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69"/>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69"/>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69"/>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69"/>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69"/>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69"/>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69"/>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69"/>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69"/>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69"/>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69"/>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69"/>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69"/>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69"/>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69"/>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69"/>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69"/>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69"/>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69"/>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69"/>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69"/>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69"/>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69"/>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69"/>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69"/>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69"/>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69"/>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69"/>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69"/>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69"/>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69"/>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69"/>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69"/>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69"/>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69"/>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69"/>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69"/>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69"/>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69"/>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69"/>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69"/>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69"/>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69"/>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69"/>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69"/>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69"/>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69"/>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69"/>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69"/>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69"/>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69"/>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69"/>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69"/>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69"/>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69"/>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69"/>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69"/>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69"/>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69"/>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69"/>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69"/>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69"/>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69"/>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69"/>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69"/>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69"/>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69"/>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69"/>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69"/>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69"/>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69"/>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69"/>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69"/>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69"/>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69"/>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69"/>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69"/>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69"/>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69"/>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69"/>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69"/>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69"/>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69"/>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69"/>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69"/>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69"/>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69"/>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69"/>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69"/>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69"/>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69"/>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69"/>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69"/>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69"/>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69"/>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69"/>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69"/>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69"/>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69"/>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69"/>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69"/>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69"/>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69"/>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69"/>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69"/>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69"/>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69"/>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69"/>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69"/>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69"/>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69"/>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69"/>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69"/>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69"/>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69"/>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69"/>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69"/>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69"/>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69"/>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69"/>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69"/>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69"/>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69"/>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69"/>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69"/>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69"/>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69"/>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69"/>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69"/>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69"/>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69"/>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69"/>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69"/>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69"/>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69"/>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69"/>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69"/>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69"/>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69"/>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69"/>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69"/>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69"/>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69"/>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69"/>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69"/>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69"/>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69"/>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69"/>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69"/>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69"/>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69"/>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69"/>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69"/>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69"/>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69"/>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69"/>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69"/>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69"/>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69"/>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69"/>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69"/>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69"/>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69"/>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69"/>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69"/>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69"/>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69"/>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69"/>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69"/>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69"/>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69"/>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69"/>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69"/>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69"/>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69"/>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69"/>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69"/>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69"/>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69"/>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69"/>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69"/>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69"/>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69"/>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69"/>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69"/>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69"/>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69"/>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69"/>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69"/>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69"/>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69"/>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69"/>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69"/>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69"/>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69"/>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69"/>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69"/>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69"/>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69"/>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69"/>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69"/>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69"/>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69"/>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69"/>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69"/>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69"/>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69"/>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69"/>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69"/>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69"/>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69"/>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69"/>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69"/>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69"/>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69"/>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69"/>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69"/>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69"/>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69"/>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69"/>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69"/>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69"/>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69"/>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69"/>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69"/>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69"/>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69"/>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69"/>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69"/>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69"/>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69"/>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69"/>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69"/>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69"/>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69"/>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69"/>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69"/>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69"/>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69"/>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69"/>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69"/>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69"/>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69"/>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69"/>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69"/>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69"/>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69"/>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69"/>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69"/>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69"/>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69"/>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69"/>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69"/>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69"/>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69"/>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69"/>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69"/>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69"/>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69"/>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69"/>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69"/>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69"/>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69"/>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69"/>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69"/>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69"/>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69"/>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69"/>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69"/>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69"/>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69"/>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69"/>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69"/>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69"/>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69"/>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69"/>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69"/>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69"/>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69"/>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69"/>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69"/>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69"/>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69"/>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69"/>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69"/>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69"/>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69"/>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69"/>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69"/>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69"/>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69"/>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69"/>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69"/>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69"/>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69"/>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69"/>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69"/>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69"/>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69"/>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69"/>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69"/>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69"/>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69"/>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69"/>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69"/>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69"/>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69"/>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69"/>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69"/>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69"/>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69"/>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69"/>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69"/>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69"/>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69"/>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69"/>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69"/>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69"/>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69"/>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69"/>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69"/>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69"/>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69"/>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69"/>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69"/>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69"/>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69"/>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69"/>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69"/>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69"/>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69"/>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69"/>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69"/>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69"/>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69"/>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69"/>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69"/>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69"/>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69"/>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69"/>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69"/>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69"/>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69"/>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69"/>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69"/>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69"/>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69"/>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69"/>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69"/>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69"/>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69"/>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69"/>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69"/>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69"/>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69"/>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69"/>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69"/>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69"/>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69"/>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69"/>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69"/>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69"/>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69"/>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69"/>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69"/>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69"/>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69"/>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69"/>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69"/>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69"/>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69"/>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69"/>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69"/>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69"/>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69"/>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69"/>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69"/>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69"/>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69"/>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69"/>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69"/>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69"/>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69"/>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69"/>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69"/>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69"/>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69"/>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69"/>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69"/>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69"/>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69"/>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69"/>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69"/>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69"/>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69"/>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69"/>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69"/>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69"/>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69"/>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69"/>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69"/>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69"/>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69"/>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69"/>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69"/>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69"/>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69"/>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69"/>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69"/>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69"/>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69"/>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69"/>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69"/>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69"/>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69"/>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69"/>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69"/>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69"/>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69"/>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69"/>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69"/>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69"/>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69"/>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69"/>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69"/>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69"/>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69"/>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69"/>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69"/>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69"/>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69"/>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69"/>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69"/>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69"/>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69"/>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69"/>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69"/>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69"/>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69"/>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69"/>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69"/>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69"/>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69"/>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69"/>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69"/>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69"/>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69"/>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69"/>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69"/>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69"/>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69"/>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69"/>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69"/>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69"/>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69"/>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69"/>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69"/>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69"/>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69"/>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69"/>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69"/>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69"/>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69"/>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69"/>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69"/>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69"/>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69"/>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69"/>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69"/>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69"/>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69"/>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69"/>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69"/>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69"/>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69"/>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69"/>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69"/>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69"/>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69"/>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69"/>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69"/>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69"/>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69"/>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69"/>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69"/>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69"/>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69"/>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69"/>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69"/>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69"/>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69"/>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69"/>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69"/>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69"/>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69"/>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69"/>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69"/>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69"/>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69"/>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69"/>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69"/>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69"/>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69"/>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69"/>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69"/>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69"/>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69"/>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69"/>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69"/>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69"/>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69"/>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69"/>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69"/>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69"/>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69"/>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69"/>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69"/>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69"/>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69"/>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69"/>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69"/>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69"/>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69"/>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69"/>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69"/>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69"/>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69"/>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69"/>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69"/>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69"/>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69"/>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69"/>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69"/>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69"/>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69"/>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69"/>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69"/>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69"/>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69"/>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69"/>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69"/>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69"/>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69"/>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69"/>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69"/>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69"/>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69"/>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69"/>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69"/>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69"/>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69"/>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69"/>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69"/>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69"/>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69"/>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69"/>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69"/>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69"/>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69"/>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69"/>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69"/>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69"/>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69"/>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69"/>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69"/>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69"/>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69"/>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69"/>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69"/>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69"/>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69"/>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69"/>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69"/>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69"/>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69"/>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69"/>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69"/>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69"/>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69"/>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69"/>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69"/>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69"/>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69"/>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69"/>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69"/>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69"/>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69"/>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69"/>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69"/>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69"/>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69"/>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69"/>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69"/>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69"/>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69"/>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69"/>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69"/>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69"/>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69"/>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69"/>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69"/>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69"/>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69"/>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69"/>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69"/>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69"/>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69"/>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69"/>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69"/>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69"/>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69"/>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69"/>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69"/>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69"/>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69"/>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69"/>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69"/>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69"/>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69"/>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69"/>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69"/>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69"/>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69"/>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69"/>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69"/>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69"/>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69"/>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69"/>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69"/>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69"/>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69"/>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69"/>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69"/>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69"/>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69"/>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69"/>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69"/>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69"/>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69"/>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69"/>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69"/>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69"/>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69"/>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69"/>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69"/>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69"/>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69"/>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69"/>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69"/>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69"/>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69"/>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69"/>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69"/>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69"/>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69"/>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69"/>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69"/>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69"/>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69"/>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69"/>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69"/>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69"/>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69"/>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69"/>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69"/>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69"/>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69"/>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69"/>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69"/>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69"/>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69"/>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69"/>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69"/>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69"/>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69"/>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69"/>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69"/>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69"/>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69"/>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69"/>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69"/>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69"/>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69"/>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69"/>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69"/>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69"/>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69"/>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69"/>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69"/>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69"/>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69"/>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69"/>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69"/>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69"/>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69"/>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69"/>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69"/>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69"/>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69"/>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69"/>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69"/>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69"/>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69"/>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69"/>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69"/>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69"/>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69"/>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69"/>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69"/>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69"/>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69"/>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69"/>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69"/>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69"/>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69"/>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69"/>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69"/>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69"/>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69"/>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69"/>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69"/>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69"/>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69"/>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69"/>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69"/>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69"/>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69"/>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69"/>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69"/>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69"/>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69"/>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69"/>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69"/>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69"/>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69"/>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69"/>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69"/>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69"/>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69"/>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69"/>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69"/>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69"/>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69"/>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69"/>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69"/>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69"/>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69"/>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69"/>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69"/>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69"/>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69"/>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69"/>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69"/>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69"/>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69"/>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69"/>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69"/>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69"/>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69"/>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69"/>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69"/>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69"/>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69"/>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69"/>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69"/>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69"/>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69"/>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69"/>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69"/>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69"/>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69"/>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69"/>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69"/>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69"/>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69"/>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69"/>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69"/>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69"/>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69"/>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69"/>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69"/>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69"/>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69"/>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69"/>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69"/>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69"/>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69"/>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69"/>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69"/>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69"/>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69"/>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69"/>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69"/>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69"/>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69"/>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69"/>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69"/>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69"/>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69"/>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69"/>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69"/>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69"/>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69"/>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69"/>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69"/>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69"/>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69"/>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69"/>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69"/>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69"/>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69"/>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69"/>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69"/>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69"/>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69"/>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69"/>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69"/>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69"/>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69"/>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69"/>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69"/>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69"/>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GENERATION PATIENT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GENERATION PATIENT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402036.0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402036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1408.0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403444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GENERATION PATIENT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7922</v>
      </c>
      <c r="D4" s="99">
        <v>7922.0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55916</v>
      </c>
      <c r="D7" s="99">
        <v>55916.0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2718</v>
      </c>
      <c r="D16" s="99">
        <v>0.0</v>
      </c>
      <c r="E16" s="99">
        <v>2718.0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74105</v>
      </c>
      <c r="D20" s="99">
        <v>74105.0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240</v>
      </c>
      <c r="D21" s="99">
        <v>240.0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3106</v>
      </c>
      <c r="D22" s="99">
        <v>0.0</v>
      </c>
      <c r="E22" s="99">
        <v>3106.0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5164</v>
      </c>
      <c r="D26" s="99">
        <v>5164.0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771</v>
      </c>
      <c r="D32" s="99">
        <v>771.0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1119</v>
      </c>
      <c r="D34" s="99">
        <v>1119.0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517</v>
      </c>
      <c r="D35" s="99">
        <v>517.0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335</v>
      </c>
      <c r="D36" s="99">
        <v>335.0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15</v>
      </c>
      <c r="D37" s="99">
        <v>15.0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151928</v>
      </c>
      <c r="D40" s="103">
        <f t="shared" si="2"/>
        <v>146104</v>
      </c>
      <c r="E40" s="103">
        <f t="shared" si="2"/>
        <v>5824</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GENERATION PATIENT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435219.0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18254.0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453473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453473.0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453473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453473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GENERATION PATIENT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151928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151928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12660.66667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435219</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34.37567795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151928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12660.66667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0</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18254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151928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12660.66667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1.441788215</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35.81746617</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402036</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403444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0.9965100485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55916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55916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151928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0.3680427571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55916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146104</v>
      </c>
      <c r="E41" s="164">
        <f t="shared" ref="E41:E44" si="1">D41/$D$44</f>
        <v>0.9616660523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5824</v>
      </c>
      <c r="E42" s="164">
        <f t="shared" si="1"/>
        <v>0.03833394766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151928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402036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t="str">
        <f>if(D48=0, "$0",D47/D48)</f>
        <v>$0</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435219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5" t="str">
        <f>if(D53=0, "$0",D52/D53)</f>
        <v>$0</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453473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7">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GENERATION PATIENT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603462.0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603462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0"/>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0"/>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0"/>
      <c r="H12" s="43"/>
      <c r="I12" s="171"/>
      <c r="J12" s="43"/>
      <c r="K12" s="43"/>
      <c r="L12" s="43"/>
      <c r="M12" s="43"/>
      <c r="N12" s="43"/>
      <c r="O12" s="43"/>
      <c r="P12" s="43"/>
      <c r="Q12" s="43"/>
      <c r="R12" s="43"/>
      <c r="S12" s="43"/>
      <c r="T12" s="43"/>
      <c r="U12" s="43"/>
      <c r="V12" s="43"/>
      <c r="W12" s="43"/>
      <c r="X12" s="43"/>
      <c r="Y12" s="43"/>
      <c r="Z12" s="43"/>
    </row>
    <row r="13">
      <c r="A13" s="49"/>
      <c r="B13" s="45" t="s">
        <v>52</v>
      </c>
      <c r="C13" s="172"/>
      <c r="D13" s="61"/>
      <c r="E13" s="61"/>
      <c r="F13" s="62">
        <v>0.0</v>
      </c>
      <c r="G13" s="170"/>
      <c r="H13" s="43"/>
      <c r="J13" s="170"/>
      <c r="K13" s="43"/>
      <c r="L13" s="43"/>
      <c r="M13" s="43"/>
      <c r="N13" s="43"/>
      <c r="O13" s="43"/>
      <c r="P13" s="43"/>
      <c r="Q13" s="43"/>
      <c r="R13" s="43"/>
      <c r="S13" s="43"/>
      <c r="T13" s="43"/>
      <c r="U13" s="43"/>
      <c r="V13" s="43"/>
      <c r="W13" s="43"/>
      <c r="X13" s="43"/>
      <c r="Y13" s="43"/>
      <c r="Z13" s="43"/>
    </row>
    <row r="14">
      <c r="A14" s="49"/>
      <c r="B14" s="45" t="s">
        <v>54</v>
      </c>
      <c r="C14" s="173"/>
      <c r="D14" s="61"/>
      <c r="E14" s="61"/>
      <c r="F14" s="62">
        <v>0.0</v>
      </c>
      <c r="G14" s="170"/>
      <c r="H14" s="43"/>
      <c r="J14" s="170"/>
      <c r="K14" s="43"/>
      <c r="L14" s="43"/>
      <c r="M14" s="43"/>
      <c r="N14" s="43"/>
      <c r="O14" s="43"/>
      <c r="P14" s="43"/>
      <c r="Q14" s="43"/>
      <c r="R14" s="43"/>
      <c r="S14" s="43"/>
      <c r="T14" s="43"/>
      <c r="U14" s="43"/>
      <c r="V14" s="43"/>
      <c r="W14" s="43"/>
      <c r="X14" s="43"/>
      <c r="Y14" s="43"/>
      <c r="Z14" s="43"/>
    </row>
    <row r="15">
      <c r="A15" s="52"/>
      <c r="B15" s="45" t="s">
        <v>56</v>
      </c>
      <c r="C15" s="173"/>
      <c r="D15" s="61"/>
      <c r="E15" s="61"/>
      <c r="F15" s="62">
        <v>0.0</v>
      </c>
      <c r="G15" s="43"/>
      <c r="H15" s="43"/>
      <c r="J15" s="170"/>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2994.0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238</v>
      </c>
      <c r="D39" s="74"/>
      <c r="E39" s="48">
        <v>3000.0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239</v>
      </c>
      <c r="D40" s="74"/>
      <c r="E40" s="48">
        <v>200.0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3200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609656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GENERATION PATIENT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3240</v>
      </c>
      <c r="D3" s="99">
        <v>3240.0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8000</v>
      </c>
      <c r="D4" s="99">
        <v>8000.0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85000</v>
      </c>
      <c r="D7" s="99">
        <v>85000.0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105497</v>
      </c>
      <c r="D9" s="99">
        <v>86447.0</v>
      </c>
      <c r="E9" s="99">
        <v>10478.0</v>
      </c>
      <c r="F9" s="99">
        <v>8572.0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14573</v>
      </c>
      <c r="D12" s="99">
        <v>13116.0</v>
      </c>
      <c r="E12" s="99">
        <v>801.0</v>
      </c>
      <c r="F12" s="99">
        <v>656.0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3000</v>
      </c>
      <c r="D14" s="99">
        <v>0.0</v>
      </c>
      <c r="E14" s="99">
        <v>3000.0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10346</v>
      </c>
      <c r="D16" s="99">
        <v>0.0</v>
      </c>
      <c r="E16" s="99">
        <v>10346.0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52928</v>
      </c>
      <c r="D20" s="99">
        <v>52928.0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1586</v>
      </c>
      <c r="D21" s="99">
        <v>1586.0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6951</v>
      </c>
      <c r="D22" s="99">
        <v>6865.0</v>
      </c>
      <c r="E22" s="99">
        <v>86.0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4630</v>
      </c>
      <c r="D26" s="99">
        <v>4630.0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2588</v>
      </c>
      <c r="D32" s="99">
        <v>0.0</v>
      </c>
      <c r="E32" s="99">
        <v>2588.0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240</v>
      </c>
      <c r="C34" s="98">
        <f t="shared" si="1"/>
        <v>1414</v>
      </c>
      <c r="D34" s="99">
        <v>0.0</v>
      </c>
      <c r="E34" s="99">
        <v>1414.0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829</v>
      </c>
      <c r="D35" s="99">
        <v>0.0</v>
      </c>
      <c r="E35" s="99">
        <v>829.0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318</v>
      </c>
      <c r="D36" s="99">
        <v>318.0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280</v>
      </c>
      <c r="D37" s="99">
        <v>280.0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152</v>
      </c>
      <c r="D38" s="99">
        <v>0.0</v>
      </c>
      <c r="E38" s="99">
        <v>152.0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301332</v>
      </c>
      <c r="D40" s="103">
        <f t="shared" si="2"/>
        <v>262410</v>
      </c>
      <c r="E40" s="103">
        <f t="shared" si="2"/>
        <v>29694</v>
      </c>
      <c r="F40" s="103">
        <f t="shared" si="2"/>
        <v>9228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GENERATION PATIENT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744982.0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18257.0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763239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1442.0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1442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761797.0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761797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763239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