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<sst xmlns="http://schemas.openxmlformats.org/spreadsheetml/2006/main" count="864" uniqueCount="250">
  <si>
    <t>NORTH SOUTH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</si>
  <si>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</si>
  <si>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</si>
  <si>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</si>
  <si>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</si>
  <si>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</si>
  <si>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</si>
  <si>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</si>
  <si>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</si>
  <si>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</si>
  <si>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</si>
  <si>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</si>
  <si>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</si>
  <si>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</si>
  <si>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</si>
  <si>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</si>
  <si>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</si>
  <si>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</si>
  <si>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</si>
  <si>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</si>
  <si>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</si>
  <si>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</si>
  <si>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</si>
  <si>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</si>
  <si>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</si>
  <si>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</si>
  <si>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</si>
  <si>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</si>
  <si>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</si>
  <si>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</si>
  <si>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</si>
  <si>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</si>
  <si>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</si>
  <si>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</si>
  <si>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</si>
  <si>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</si>
  <si>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</si>
  <si>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</si>
  <si>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</si>
  <si>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</si>
  <si>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</si>
  <si>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</si>
  <si>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</si>
  <si>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</si>
  <si>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</si>
  <si>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</si>
  <si>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</si>
  <si>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</si>
  <si>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</si>
  <si>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</si>
  <si>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</si>
  <si>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</si>
  <si>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</si>
  <si>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</si>
  <si>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</si>
  <si>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</si>
  <si>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</si>
  <si>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</si>
  <si>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</si>
  <si>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</si>
  <si>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</si>
  <si>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</si>
  <si>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</si>
  <si>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</si>
  <si>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Educational contest &amp; workshop</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</si>
  <si>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</si>
  <si>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</si>
  <si>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</si>
  <si>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</si>
  <si>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</si>
  <si>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</si>
  <si>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</si>
  <si>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</si>
  <si>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</si>
  <si>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</si>
  <si>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</si>
  <si>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</si>
  <si>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</si>
  <si>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</si>
  <si>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</si>
  <si>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</si>
  <si>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</si>
  <si>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</si>
  <si>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</si>
  <si>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</si>
  <si>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</si>
  <si>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</si>
  <si>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</si>
  <si>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</si>
  <si>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</si>
  <si>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</si>
  <si>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</si>
  <si>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</si>
  <si>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</si>
  <si>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</si>
  <si>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</si>
  <si>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</si>
  <si>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</si>
  <si>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</si>
  <si>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</si>
  <si>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</si>
  <si>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</si>
  <si>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</si>
  <si>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</si>
  <si>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</si>
  <si>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</si>
  <si>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</si>
  <si>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</si>
  <si>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</si>
  <si>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</si>
  <si>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</si>
  <si>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</si>
  <si>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</si>
  <si>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</si>
  <si>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</si>
  <si>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</si>
  <si>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</si>
  <si>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</si>
  <si>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</si>
  <si>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</si>
  <si>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</si>
  <si>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</si>
  <si>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</si>
  <si>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</si>
  <si>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</si>
  <si>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</si>
  <si>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</si>
  <si>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</si>
  <si>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</si>
  <si>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</si>
  <si>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</si>
  <si>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</si>
  <si>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</si>
  <si>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</si>
  <si>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 and credit card fees</t>
  </si>
  <si>
    <t xml:space="preserve"> Other Business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</si>
  <si>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</si>
  <si>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</si>
  <si>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</si>
  <si>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</si>
  <si>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</si>
  <si>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</si>
  <si>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</si>
  <si>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</si>
  <si>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</si>
  <si>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</si>
  <si>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</si>
  <si>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</si>
  <si>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</si>
  <si>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</si>
  <si>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</si>
  <si>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</si>
  <si>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</si>
  <si>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</si>
  <si>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</si>
  <si>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</si>
  <si>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</si>
  <si>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</si>
  <si>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</si>
  <si>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</si>
  <si>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</si>
  <si>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</si>
  <si>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</si>
  <si>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</si>
  <si>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</si>
  <si>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</si>
  <si>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</si>
  <si>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</si>
  <si>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</si>
  <si>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</si>
  <si>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</si>
  <si>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</si>
  <si>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</si>
  <si>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</si>
  <si>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</si>
  <si>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</si>
  <si>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</si>
  <si>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</si>
  <si>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</si>
  <si>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</si>
  <si>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</si>
  <si>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</si>
  <si>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</si>
  <si>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</si>
  <si>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</si>
  <si>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</si>
  <si>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</si>
  <si>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</si>
  <si>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</si>
  <si>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</si>
  <si>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</si>
  <si>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</si>
  <si>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</si>
  <si>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</si>
  <si>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</si>
  <si>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</si>
  <si>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</si>
  <si>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</si>
  <si>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</si>
  <si>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</si>
  <si>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</si>
  <si>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</si>
  <si>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</si>
  <si>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</si>
  <si>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</si>
  <si>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</si>
  <si>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</si>
  <si>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</si>
  <si>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</si>
  <si>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</si>
  <si>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</si>
  <si>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</si>
  <si>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</si>
  <si>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</si>
  <si>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</si>
  <si>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</si>
  <si>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</si>
  <si>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</si>
  <si>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</si>
  <si>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</si>
  <si>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</si>
  <si>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</si>
  <si>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</si>
  <si>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</si>
  <si>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</si>
  <si>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</si>
  <si>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</si>
  <si>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</si>
  <si>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</si>
  <si>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</si>
  <si>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</si>
  <si>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</si>
  <si>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</si>
  <si>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</si>
  <si>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</si>
  <si>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</si>
  <si>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Educational contest and workshop</t>
  </si>
  <si>
    <r>
      <rPr>
        <rFont val="Roboto"/>
        <color rgb="FF000000"/>
        <sz val="10.0"/>
      </rPr>
      <t xml:space="preserve">Gross amount from sales of </t>
    </r>
    <r>
      <rPr>
        <rFont val="Roboto"/>
        <color rgb="FF000000"/>
        <sz val="10.0"/>
      </rPr>
      <t>assets other than inventory</t>
    </r>
  </si>
  <si>
    <t>Bank and credit card charges</t>
  </si>
  <si>
    <t>Misc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</si>
  <si>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</si>
  <si>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</si>
  <si>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Outside Contractual Services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</si>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</sst>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5">
    <numFmt numFmtId="164" formatCode="&quot;$&quot;#,##0"/>
    <numFmt numFmtId="165" formatCode="m/d/yyyy"/>
    <numFmt numFmtId="166" formatCode="0.0"/>
    <numFmt numFmtId="167" formatCode="0.0%"/>
    <numFmt numFmtId="168" formatCode="&quot;$&quot;#,##0.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0"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NORTH SOUTH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1120111</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1120111</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93342.58333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621333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6.656479581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12778397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1120111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93342.58333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136.8978289</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14694200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1120111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93342.58333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157.4222555</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164.0787351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925058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1573337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0.587959223</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1120111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if(D36=0,0,D36/D37)</f>
        <v>0</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240</v>
      </c>
      <c r="D41" s="75">
        <f>'Expenses 2022'!D40</f>
        <v>1103862</v>
      </c>
      <c r="E41" s="165">
        <f t="shared" ref="E41:E44" si="1">D41/$D$44</f>
        <v>0.985493402</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16249</v>
      </c>
      <c r="E42" s="165">
        <f t="shared" si="1"/>
        <v>0.01450659801</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1120111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925058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t="str">
        <f>if(D48=0, "$0",D47/D48)</f>
        <v>$0</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621333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if(D53=0,1,D52/D53)</f>
        <v>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15315533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NORTH SOUTH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941337.0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941337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372615.0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372615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1388645.0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2702597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NORTH SOUTH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87185</v>
      </c>
      <c r="D3" s="99">
        <v>87185.0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14700</v>
      </c>
      <c r="D4" s="99">
        <v>14700.0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1300000</v>
      </c>
      <c r="D5" s="99">
        <v>1300000.0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105167</v>
      </c>
      <c r="D9" s="99">
        <v>105167.0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3950</v>
      </c>
      <c r="D12" s="99">
        <v>3950.0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14079</v>
      </c>
      <c r="D15" s="99">
        <v>0.0</v>
      </c>
      <c r="E15" s="99">
        <v>14079.0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7074</v>
      </c>
      <c r="D16" s="99">
        <v>0.0</v>
      </c>
      <c r="E16" s="99">
        <v>7074.0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11579</v>
      </c>
      <c r="D21" s="99">
        <v>0.0</v>
      </c>
      <c r="E21" s="99">
        <v>11579.0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5387</v>
      </c>
      <c r="D22" s="99">
        <v>5387.0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199670</v>
      </c>
      <c r="D23" s="99">
        <v>199670.0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58085</v>
      </c>
      <c r="D25" s="99">
        <v>58085.0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38091</v>
      </c>
      <c r="D26" s="99">
        <v>24841.0</v>
      </c>
      <c r="E26" s="99">
        <v>13250.0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121005</v>
      </c>
      <c r="D28" s="99">
        <v>121005.0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4343</v>
      </c>
      <c r="D32" s="99">
        <v>4343.0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26919</v>
      </c>
      <c r="D34" s="99">
        <v>0.0</v>
      </c>
      <c r="E34" s="99">
        <v>26919.0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2388</v>
      </c>
      <c r="D35" s="99">
        <v>2388.0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135836</v>
      </c>
      <c r="D36" s="99">
        <v>135836.0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2135458</v>
      </c>
      <c r="D40" s="104">
        <f t="shared" si="2"/>
        <v>2062557</v>
      </c>
      <c r="E40" s="104">
        <f t="shared" si="2"/>
        <v>72901</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 SOUTH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411619.0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1.53061E7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15717719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1.3136443E7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2581276.0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15717719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15717719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NORTH SOUTH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2135458</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2135458</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177954.8333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411619</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2.313053219</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13136443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2135458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177954.8333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73.81897279</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15306100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2135458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177954.8333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86.01115077</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88.32420399</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941337</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2702597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0.3483083123</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105167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3950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109117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2135458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0.05109770363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105167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if(D36=0,0,D36/D37)</f>
        <v>0</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243</v>
      </c>
      <c r="D41" s="75">
        <f>'Expenses 2023'!D40</f>
        <v>2062557</v>
      </c>
      <c r="E41" s="165">
        <f t="shared" ref="E41:E44" si="1">D41/$D$44</f>
        <v>0.9658616559</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72901</v>
      </c>
      <c r="E42" s="165">
        <f t="shared" si="1"/>
        <v>0.03413834409</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2135458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941337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t="str">
        <f>if(D48=0, "$0",D47/D48)</f>
        <v>$0</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411619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if(D53=0,1,D52/D53)</f>
        <v>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15717719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NORTH SOUTH FOUNDATION</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179</v>
      </c>
      <c r="D5" s="177">
        <f>'Ratios 2021'!D8</f>
        <v>36.30202491</v>
      </c>
      <c r="E5" s="177">
        <f>'Ratios 2022'!D8</f>
        <v>6.656479581</v>
      </c>
      <c r="F5" s="177">
        <f>'Ratios 2023'!D8</f>
        <v>2.313053219</v>
      </c>
      <c r="G5" s="177">
        <f>average(D5:F5)</f>
        <v>15.09051924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187</v>
      </c>
      <c r="D10" s="149">
        <f>'Ratios 2021'!D14</f>
        <v>144.2033344</v>
      </c>
      <c r="E10" s="149">
        <f>'Ratios 2022'!D14</f>
        <v>136.8978289</v>
      </c>
      <c r="F10" s="149">
        <f>'Ratios 2023'!D14</f>
        <v>73.81897279</v>
      </c>
      <c r="G10" s="177">
        <f>average(D10:F10)</f>
        <v>118.306712</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140.3106165</v>
      </c>
      <c r="E15" s="180">
        <f>'Ratios 2022'!D20</f>
        <v>157.4222555</v>
      </c>
      <c r="F15" s="180">
        <f>'Ratios 2023'!D20</f>
        <v>86.01115077</v>
      </c>
      <c r="G15" s="177">
        <f>average(D15:F15)</f>
        <v>127.9146742</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0.5561605995</v>
      </c>
      <c r="E20" s="163">
        <f>'Ratios 2022'!D26</f>
        <v>0.587959223</v>
      </c>
      <c r="F20" s="163">
        <f>'Ratios 2023'!D26</f>
        <v>0.3483083123</v>
      </c>
      <c r="G20" s="181">
        <f>average(D20:F20)</f>
        <v>0.4974760449</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v>
      </c>
      <c r="E25" s="163">
        <f>'Ratios 2022'!D33</f>
        <v>0</v>
      </c>
      <c r="F25" s="163">
        <f>'Ratios 2023'!D33</f>
        <v>0.05109770363</v>
      </c>
      <c r="G25" s="181">
        <f>average(D25:F25)</f>
        <v>0.01703256788</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v>
      </c>
      <c r="E30" s="163">
        <f>'Ratios 2022'!D38</f>
        <v>0</v>
      </c>
      <c r="F30" s="163">
        <f>'Ratios 2023'!D38</f>
        <v>0</v>
      </c>
      <c r="G30" s="181">
        <f>average(D30:F30)</f>
        <v>0</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f>'Ratios 2021'!E41</f>
        <v>0.9957329198</v>
      </c>
      <c r="E35" s="163">
        <f>'Ratios 2022'!E41</f>
        <v>0.985493402</v>
      </c>
      <c r="F35" s="163">
        <f>'Ratios 2023'!E41</f>
        <v>0.9658616559</v>
      </c>
      <c r="G35" s="181">
        <f t="shared" ref="G35:G37" si="1">average(D35:F35)</f>
        <v>0.9823626592</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0.004267080204</v>
      </c>
      <c r="E36" s="163">
        <f>'Ratios 2022'!E42</f>
        <v>0.01450659801</v>
      </c>
      <c r="F36" s="163">
        <f>'Ratios 2023'!E42</f>
        <v>0.03413834409</v>
      </c>
      <c r="G36" s="181">
        <f t="shared" si="1"/>
        <v>0.01763734077</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222</v>
      </c>
      <c r="D42" s="166" t="str">
        <f>'Ratios 2021'!D49</f>
        <v>$0</v>
      </c>
      <c r="E42" s="166" t="str">
        <f>'Ratios 2022'!D49</f>
        <v>$0</v>
      </c>
      <c r="F42" s="166" t="str">
        <f>'Ratios 2023'!D49</f>
        <v>$0</v>
      </c>
      <c r="G42" s="183">
        <f>IF(SUM(D42:F42)=0,0,AVERAGE(D42:F42))</f>
        <v>0</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1</v>
      </c>
      <c r="E47" s="149">
        <f>'Ratios 2022'!D54</f>
        <v>1</v>
      </c>
      <c r="F47" s="149">
        <f>'Ratios 2023'!D54</f>
        <v>1</v>
      </c>
      <c r="G47" s="177">
        <f>average(D47:F47)</f>
        <v>1</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NORTH SOUTH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NORTH SOUTH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1044117.0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1044117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370697.0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370697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276442.0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872768.0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686658.0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186110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186110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1877366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NORTH SOUTH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122100</v>
      </c>
      <c r="D3" s="99">
        <v>122100.0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10986</v>
      </c>
      <c r="D4" s="99">
        <v>10986.0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706000</v>
      </c>
      <c r="D5" s="99">
        <v>706000.0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563</v>
      </c>
      <c r="D15" s="99">
        <v>563.0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4500</v>
      </c>
      <c r="D16" s="99">
        <v>0.0</v>
      </c>
      <c r="E16" s="99">
        <v>4500.0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23292</v>
      </c>
      <c r="D22" s="99">
        <v>23292.0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108189</v>
      </c>
      <c r="D23" s="99">
        <v>108189.0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3566</v>
      </c>
      <c r="D25" s="99">
        <v>3566.0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651</v>
      </c>
      <c r="D26" s="99">
        <v>651.0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27213</v>
      </c>
      <c r="D34" s="99">
        <v>27547.0</v>
      </c>
      <c r="E34" s="99">
        <v>-334.0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132</v>
      </c>
      <c r="C35" s="98">
        <f t="shared" si="1"/>
        <v>2117</v>
      </c>
      <c r="D35" s="99">
        <v>2117.0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647</v>
      </c>
      <c r="D36" s="99">
        <v>504.0</v>
      </c>
      <c r="E36" s="99">
        <v>143.0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1009824</v>
      </c>
      <c r="D40" s="104">
        <f t="shared" si="2"/>
        <v>1005515</v>
      </c>
      <c r="E40" s="104">
        <f t="shared" si="2"/>
        <v>4309</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 SOUTH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3054888.0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1.1807419E7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14862307</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1.2134999E7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2727308.0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14862307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14862307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NORTH SOUTH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1009824</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1009824</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84152</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3054888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36.30202491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12134999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1009824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84152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144.2033344</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11807419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1009824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84152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140.3106165</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176.6126414</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1044117</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1877366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0.5561605995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1009824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if(D36=0,0,D36/D37)</f>
        <v>0</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1005515</v>
      </c>
      <c r="E41" s="165">
        <f t="shared" ref="E41:E44" si="1">D41/$D$44</f>
        <v>0.9957329198</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4309</v>
      </c>
      <c r="E42" s="165">
        <f t="shared" si="1"/>
        <v>0.004267080204</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1009824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1044117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t="str">
        <f>if(D48=0, "$0",D47/D48)</f>
        <v>$0</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3054888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if(D53=0,1,D52/D53)</f>
        <v>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14862307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NORTH SOUTH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925058.0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12500.0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925058</v>
      </c>
      <c r="G9" s="58"/>
      <c r="H9" s="58"/>
      <c r="I9" s="58"/>
      <c r="J9" s="58"/>
      <c r="K9" s="58"/>
      <c r="L9" s="58"/>
      <c r="M9" s="58"/>
      <c r="N9" s="58"/>
      <c r="O9" s="58"/>
      <c r="P9" s="58"/>
      <c r="Q9" s="58"/>
      <c r="R9" s="58"/>
      <c r="S9" s="58"/>
      <c r="T9" s="58"/>
      <c r="U9" s="58"/>
      <c r="V9" s="58"/>
      <c r="W9" s="58"/>
      <c r="X9" s="58"/>
      <c r="Y9" s="58"/>
      <c r="Z9" s="58"/>
    </row>
    <row r="10">
      <c r="A10" s="44" t="s">
        <v>62</v>
      </c>
      <c r="B10" s="59" t="s">
        <v>63</v>
      </c>
      <c r="C10" s="60" t="s">
        <v>236</v>
      </c>
      <c r="D10" s="15"/>
      <c r="E10" s="15"/>
      <c r="F10" s="48">
        <v>318907.0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318907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359843.0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729137.0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759608.0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-30471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-30471</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1573337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NORTH SOUTH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210027</v>
      </c>
      <c r="D3" s="99">
        <v>210027.0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18000</v>
      </c>
      <c r="D4" s="99">
        <v>18000.0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650000</v>
      </c>
      <c r="D5" s="99">
        <v>650000.0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554</v>
      </c>
      <c r="D15" s="99">
        <v>554.0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3749</v>
      </c>
      <c r="D16" s="99">
        <v>0.0</v>
      </c>
      <c r="E16" s="99">
        <v>3749.0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28932</v>
      </c>
      <c r="D22" s="99">
        <v>16432.0</v>
      </c>
      <c r="E22" s="99">
        <v>12500.0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167633</v>
      </c>
      <c r="D23" s="99">
        <v>167633.0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3547</v>
      </c>
      <c r="D25" s="99">
        <v>3547.0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12911</v>
      </c>
      <c r="D26" s="99">
        <v>12911.0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238</v>
      </c>
      <c r="C34" s="98">
        <f t="shared" si="1"/>
        <v>24656</v>
      </c>
      <c r="D34" s="99">
        <v>24656.0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102</v>
      </c>
      <c r="D35" s="99">
        <v>102.0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1120111</v>
      </c>
      <c r="D40" s="104">
        <f t="shared" si="2"/>
        <v>1103862</v>
      </c>
      <c r="E40" s="104">
        <f t="shared" si="2"/>
        <v>16249</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NORTH SOUTH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621333.0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1.46942E7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15315533</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1.2778397E7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2537136.0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15315533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15315533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