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<sst xmlns="http://schemas.openxmlformats.org/spreadsheetml/2006/main" count="874" uniqueCount="251">
  <si>
    <t>WASHINGTON BALLET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</si>
  <si>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</si>
  <si>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</si>
  <si>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</si>
  <si>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</si>
  <si>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</si>
  <si>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</si>
  <si>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</si>
  <si>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</si>
  <si>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</si>
  <si>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</si>
  <si>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</si>
  <si>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</si>
  <si>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</si>
  <si>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</si>
  <si>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</si>
  <si>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</si>
  <si>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</si>
  <si>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</si>
  <si>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</si>
  <si>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</si>
  <si>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</si>
  <si>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</si>
  <si>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</si>
  <si>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</si>
  <si>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</si>
  <si>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</si>
  <si>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</si>
  <si>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</si>
  <si>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</si>
  <si>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</si>
  <si>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</si>
  <si>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</si>
  <si>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</si>
  <si>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</si>
  <si>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</si>
  <si>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</si>
  <si>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</si>
  <si>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</si>
  <si>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</si>
  <si>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</si>
  <si>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</si>
  <si>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</si>
  <si>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</si>
  <si>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</si>
  <si>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</si>
  <si>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</si>
  <si>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</si>
  <si>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</si>
  <si>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</si>
  <si>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</si>
  <si>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</si>
  <si>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</si>
  <si>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</si>
  <si>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</si>
  <si>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</si>
  <si>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</si>
  <si>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</si>
  <si>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</si>
  <si>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</si>
  <si>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</si>
  <si>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</si>
  <si>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</si>
  <si>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</si>
  <si>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TICKET SALES &amp; PERFORMANCES</t>
  </si>
  <si>
    <t>TUITION &amp; HOUSING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</si>
  <si>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</si>
  <si>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</si>
  <si>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</si>
  <si>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</si>
  <si>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</si>
  <si>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</si>
  <si>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</si>
  <si>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</si>
  <si>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</si>
  <si>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</si>
  <si>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</si>
  <si>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</si>
  <si>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</si>
  <si>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</si>
  <si>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</si>
  <si>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</si>
  <si>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</si>
  <si>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</si>
  <si>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</si>
  <si>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</si>
  <si>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</si>
  <si>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</si>
  <si>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</si>
  <si>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</si>
  <si>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</si>
  <si>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</si>
  <si>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</si>
  <si>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</si>
  <si>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</si>
  <si>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</si>
  <si>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</si>
  <si>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</si>
  <si>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</si>
  <si>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</si>
  <si>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</si>
  <si>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</si>
  <si>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</si>
  <si>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</si>
  <si>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</si>
  <si>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</si>
  <si>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</si>
  <si>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</si>
  <si>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</si>
  <si>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</si>
  <si>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</si>
  <si>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</si>
  <si>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</si>
  <si>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</si>
  <si>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</si>
  <si>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</si>
  <si>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</si>
  <si>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</si>
  <si>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</si>
  <si>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</si>
  <si>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</si>
  <si>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</si>
  <si>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</si>
  <si>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</si>
  <si>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</si>
  <si>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</si>
  <si>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</si>
  <si>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</si>
  <si>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</si>
  <si>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</si>
  <si>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</si>
  <si>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</si>
  <si>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</si>
  <si>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</si>
  <si>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</si>
  <si>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</si>
  <si>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PERFORMANCE EXPENSES</t>
  </si>
  <si>
    <t>OTHER</t>
  </si>
  <si>
    <t xml:space="preserve"> RENTAL, REPAIRS AND MAI</t>
  </si>
  <si>
    <t>BAD DEBT EXPENSE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</si>
  <si>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</si>
  <si>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</si>
  <si>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</si>
  <si>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</si>
  <si>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</si>
  <si>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</si>
  <si>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</si>
  <si>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</si>
  <si>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</si>
  <si>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</si>
  <si>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</si>
  <si>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</si>
  <si>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</si>
  <si>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</si>
  <si>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</si>
  <si>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</si>
  <si>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</si>
  <si>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</si>
  <si>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</si>
  <si>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</si>
  <si>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</si>
  <si>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</si>
  <si>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</si>
  <si>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</si>
  <si>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</si>
  <si>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</si>
  <si>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</si>
  <si>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</si>
  <si>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</si>
  <si>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</si>
  <si>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</si>
  <si>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</si>
  <si>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</si>
  <si>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</si>
  <si>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</si>
  <si>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</si>
  <si>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</si>
  <si>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</si>
  <si>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</si>
  <si>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</si>
  <si>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</si>
  <si>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</si>
  <si>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</si>
  <si>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</si>
  <si>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</si>
  <si>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</si>
  <si>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</si>
  <si>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</si>
  <si>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</si>
  <si>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</si>
  <si>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</si>
  <si>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</si>
  <si>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</si>
  <si>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</si>
  <si>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</si>
  <si>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</si>
  <si>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</si>
  <si>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</si>
  <si>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</si>
  <si>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</si>
  <si>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</si>
  <si>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</si>
  <si>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</si>
  <si>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</si>
  <si>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</si>
  <si>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</si>
  <si>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</si>
  <si>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</si>
  <si>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</si>
  <si>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</si>
  <si>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</si>
  <si>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</si>
  <si>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</si>
  <si>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</si>
  <si>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</si>
  <si>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</si>
  <si>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</si>
  <si>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</si>
  <si>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</si>
  <si>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</si>
  <si>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</si>
  <si>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</si>
  <si>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</si>
  <si>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</si>
  <si>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</si>
  <si>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</si>
  <si>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</si>
  <si>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</si>
  <si>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</si>
  <si>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</si>
  <si>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</si>
  <si>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</si>
  <si>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</si>
  <si>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</si>
  <si>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</si>
  <si>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</si>
  <si>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</si>
  <si>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</si>
  <si>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</si>
  <si>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</si>
  <si>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</si>
  <si>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RENTAL, REPAIRS AND MAI</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</si>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</sst>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WASHINGTON BALLET</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15948434</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455622</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15492812</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1291067.667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3524173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2.729657857</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5108129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15948434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1329036.167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3.843483818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1066372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15948434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1329036.167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0.8023649218</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3.532022779</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5085550</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14203579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0.358047081</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5761835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924935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6686770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15948434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0.419274394</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413815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5761835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0.07182000179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242</v>
      </c>
      <c r="D41" s="75">
        <f>'Expenses 2022'!D40</f>
        <v>10960758</v>
      </c>
      <c r="E41" s="165">
        <f t="shared" ref="E41:E44" si="1">D41/$D$44</f>
        <v>0.6872623356</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2134847</v>
      </c>
      <c r="E42" s="165">
        <f t="shared" si="1"/>
        <v>0.1338593495</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2852829</v>
      </c>
      <c r="E43" s="165">
        <f t="shared" si="1"/>
        <v>0.1788783149</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15948434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4830836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2852829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1.693349303</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4574582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1893365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2.416112054</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10504198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WASHINGTON BALLET</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1029288.0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445596.0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4428779.0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610405.0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5903663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4697755.0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3523214.0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8220969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89525.0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79801.0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79801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79801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269245.0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598562.0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-329317</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145316.0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93490.0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51826</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139102.0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139102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14155569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WASHINGTON BALLET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317556</v>
      </c>
      <c r="D4" s="99">
        <v>317556.0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464464</v>
      </c>
      <c r="D7" s="99">
        <v>342083.0</v>
      </c>
      <c r="E7" s="99">
        <v>69932.0</v>
      </c>
      <c r="F7" s="99">
        <v>52449.0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5016291</v>
      </c>
      <c r="D9" s="99">
        <v>3550633.0</v>
      </c>
      <c r="E9" s="99">
        <v>880873.0</v>
      </c>
      <c r="F9" s="99">
        <v>584785.0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44247</v>
      </c>
      <c r="D10" s="99">
        <v>34239.0</v>
      </c>
      <c r="E10" s="99">
        <v>5456.0</v>
      </c>
      <c r="F10" s="99">
        <v>4552.0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351889</v>
      </c>
      <c r="D11" s="99">
        <v>273727.0</v>
      </c>
      <c r="E11" s="99">
        <v>42486.0</v>
      </c>
      <c r="F11" s="99">
        <v>35676.0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522372</v>
      </c>
      <c r="D12" s="99">
        <v>404214.0</v>
      </c>
      <c r="E12" s="99">
        <v>64416.0</v>
      </c>
      <c r="F12" s="99">
        <v>53742.0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106415</v>
      </c>
      <c r="D15" s="99">
        <v>0.0</v>
      </c>
      <c r="E15" s="99">
        <v>106415.0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277732</v>
      </c>
      <c r="D16" s="99">
        <v>0.0</v>
      </c>
      <c r="E16" s="99">
        <v>277732.0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675</v>
      </c>
      <c r="D19" s="99">
        <v>0.0</v>
      </c>
      <c r="E19" s="99">
        <v>675.0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587976</v>
      </c>
      <c r="D20" s="99">
        <v>157331.0</v>
      </c>
      <c r="E20" s="99">
        <v>293232.0</v>
      </c>
      <c r="F20" s="99">
        <v>137413.0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582263</v>
      </c>
      <c r="D21" s="99">
        <v>0.0</v>
      </c>
      <c r="E21" s="99">
        <v>3741.0</v>
      </c>
      <c r="F21" s="99">
        <v>578522.0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396864</v>
      </c>
      <c r="D22" s="99">
        <v>223836.0</v>
      </c>
      <c r="E22" s="99">
        <v>103294.0</v>
      </c>
      <c r="F22" s="99">
        <v>69734.0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302825</v>
      </c>
      <c r="D23" s="99">
        <v>49010.0</v>
      </c>
      <c r="E23" s="99">
        <v>211010.0</v>
      </c>
      <c r="F23" s="99">
        <v>42805.0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986909</v>
      </c>
      <c r="D25" s="99">
        <v>782098.0</v>
      </c>
      <c r="E25" s="99">
        <v>204811.0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63421</v>
      </c>
      <c r="D26" s="99">
        <v>49922.0</v>
      </c>
      <c r="E26" s="99">
        <v>8873.0</v>
      </c>
      <c r="F26" s="99">
        <v>4626.0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370481</v>
      </c>
      <c r="D28" s="99">
        <v>334972.0</v>
      </c>
      <c r="E28" s="99">
        <v>15012.0</v>
      </c>
      <c r="F28" s="99">
        <v>20497.0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423991</v>
      </c>
      <c r="D31" s="99">
        <v>204446.0</v>
      </c>
      <c r="E31" s="99">
        <v>205853.0</v>
      </c>
      <c r="F31" s="99">
        <v>13692.0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170013</v>
      </c>
      <c r="D32" s="99">
        <v>0.0</v>
      </c>
      <c r="E32" s="99">
        <v>170013.0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3207763</v>
      </c>
      <c r="D34" s="99">
        <v>3207763.0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92496</v>
      </c>
      <c r="D35" s="99">
        <v>7817.0</v>
      </c>
      <c r="E35" s="99">
        <v>57366.0</v>
      </c>
      <c r="F35" s="99">
        <v>27313.0</v>
      </c>
      <c r="G35" s="43"/>
      <c r="H35" s="43"/>
      <c r="I35" s="43"/>
      <c r="J35" s="43"/>
      <c r="K35" s="43"/>
      <c r="L35" s="43"/>
      <c r="M35" s="43"/>
      <c r="N35" s="43"/>
      <c r="O35" s="43"/>
      <c r="P35" s="43"/>
      <c r="Q35" s="43"/>
      <c r="R35" s="43"/>
      <c r="S35" s="43"/>
      <c r="T35" s="43"/>
      <c r="U35" s="43"/>
      <c r="V35" s="43"/>
      <c r="W35" s="43"/>
      <c r="X35" s="43"/>
      <c r="Y35" s="43"/>
      <c r="Z35" s="43"/>
    </row>
    <row r="36">
      <c r="A36" s="45" t="s">
        <v>50</v>
      </c>
      <c r="B36" s="60" t="s">
        <v>139</v>
      </c>
      <c r="C36" s="98">
        <f t="shared" si="1"/>
        <v>497</v>
      </c>
      <c r="D36" s="99">
        <v>0.0</v>
      </c>
      <c r="E36" s="99">
        <v>497.0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14287140</v>
      </c>
      <c r="D40" s="104">
        <f t="shared" si="2"/>
        <v>9939647</v>
      </c>
      <c r="E40" s="104">
        <f t="shared" si="2"/>
        <v>2721687</v>
      </c>
      <c r="F40" s="104">
        <f t="shared" si="2"/>
        <v>1625806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WASHINGTON BALLET</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1209311.0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1706610.0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40212.0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233306.0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7492674.0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5007676.0</v>
      </c>
      <c r="E12" s="109">
        <f>D11-D12</f>
        <v>2484998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2578140.0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1694777.0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9947354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702596.0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1215287.0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2205288.0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4123171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3022647.0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2801536.0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5824183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9947354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WASHINGTON BALLET</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14287140</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423991</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13863149</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1155262.417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1209311</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1.046784681</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3022647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14287140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1190595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2.538770111</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2578140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14287140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1190595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2.165421491</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3.212206172</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4697755</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14155569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0.3318662076</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5480755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918508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6399263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14287140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0.4479037092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396136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5480755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0.07227763328</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244</v>
      </c>
      <c r="D41" s="75">
        <f>'Expenses 2023'!D40</f>
        <v>9939647</v>
      </c>
      <c r="E41" s="165">
        <f t="shared" ref="E41:E44" si="1">D41/$D$44</f>
        <v>0.6957058586</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2721687</v>
      </c>
      <c r="E42" s="165">
        <f t="shared" si="1"/>
        <v>0.1904990782</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1625806</v>
      </c>
      <c r="E43" s="165">
        <f t="shared" si="1"/>
        <v>0.1137950633</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14287140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5903663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1625806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3.631222298</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3189439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1917883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1.662999776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9947354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WASHINGTON BALLET</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183</v>
      </c>
      <c r="D5" s="177">
        <f>'Ratios 2021'!D8</f>
        <v>5.184581906</v>
      </c>
      <c r="E5" s="177">
        <f>'Ratios 2022'!D8</f>
        <v>2.729657857</v>
      </c>
      <c r="F5" s="177">
        <f>'Ratios 2023'!D8</f>
        <v>1.046784681</v>
      </c>
      <c r="G5" s="177">
        <f>average(D5:F5)</f>
        <v>2.987008148</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191</v>
      </c>
      <c r="D10" s="149">
        <f>'Ratios 2021'!D14</f>
        <v>6.090970978</v>
      </c>
      <c r="E10" s="149">
        <f>'Ratios 2022'!D14</f>
        <v>3.843483818</v>
      </c>
      <c r="F10" s="149">
        <f>'Ratios 2023'!D14</f>
        <v>2.538770111</v>
      </c>
      <c r="G10" s="177">
        <f>average(D10:F10)</f>
        <v>4.157741636</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0.6019547555</v>
      </c>
      <c r="E15" s="180">
        <f>'Ratios 2022'!D20</f>
        <v>0.8023649218</v>
      </c>
      <c r="F15" s="180">
        <f>'Ratios 2023'!D20</f>
        <v>2.165421491</v>
      </c>
      <c r="G15" s="177">
        <f>average(D15:F15)</f>
        <v>1.189913723</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0.4252009794</v>
      </c>
      <c r="E20" s="163">
        <f>'Ratios 2022'!D26</f>
        <v>0.358047081</v>
      </c>
      <c r="F20" s="163">
        <f>'Ratios 2023'!D26</f>
        <v>0.3318662076</v>
      </c>
      <c r="G20" s="181">
        <f>average(D20:F20)</f>
        <v>0.371704756</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0.4260026675</v>
      </c>
      <c r="E25" s="163">
        <f>'Ratios 2022'!D33</f>
        <v>0.419274394</v>
      </c>
      <c r="F25" s="163">
        <f>'Ratios 2023'!D33</f>
        <v>0.4479037092</v>
      </c>
      <c r="G25" s="181">
        <f>average(D25:F25)</f>
        <v>0.4310602569</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0.09940992547</v>
      </c>
      <c r="E30" s="163">
        <f>'Ratios 2022'!D38</f>
        <v>0.07182000179</v>
      </c>
      <c r="F30" s="163">
        <f>'Ratios 2023'!D38</f>
        <v>0.07227763328</v>
      </c>
      <c r="G30" s="181">
        <f>average(D30:F30)</f>
        <v>0.08116918685</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0.7565679506</v>
      </c>
      <c r="E35" s="163">
        <f>'Ratios 2022'!E41</f>
        <v>0.6872623356</v>
      </c>
      <c r="F35" s="163">
        <f>'Ratios 2023'!E41</f>
        <v>0.6957058586</v>
      </c>
      <c r="G35" s="181">
        <f t="shared" ref="G35:G37" si="1">average(D35:F35)</f>
        <v>0.7131787149</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0.09457456659</v>
      </c>
      <c r="E36" s="163">
        <f>'Ratios 2022'!E42</f>
        <v>0.1338593495</v>
      </c>
      <c r="F36" s="163">
        <f>'Ratios 2023'!E42</f>
        <v>0.1904990782</v>
      </c>
      <c r="G36" s="181">
        <f t="shared" si="1"/>
        <v>0.1396443314</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0.1488574828</v>
      </c>
      <c r="E37" s="163">
        <f>'Ratios 2022'!E43</f>
        <v>0.1788783149</v>
      </c>
      <c r="F37" s="163">
        <f>'Ratios 2023'!E43</f>
        <v>0.1137950633</v>
      </c>
      <c r="G37" s="181">
        <f t="shared" si="1"/>
        <v>0.1471769537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5.477094439</v>
      </c>
      <c r="E42" s="166">
        <f>'Ratios 2022'!D49</f>
        <v>1.693349303</v>
      </c>
      <c r="F42" s="166">
        <f>'Ratios 2023'!D49</f>
        <v>3.631222298</v>
      </c>
      <c r="G42" s="183">
        <f>average(D42:F42)</f>
        <v>3.600555347</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3.350307993</v>
      </c>
      <c r="E47" s="149">
        <f>'Ratios 2022'!D54</f>
        <v>2.416112054</v>
      </c>
      <c r="F47" s="149">
        <f>'Ratios 2023'!D54</f>
        <v>1.662999776</v>
      </c>
      <c r="G47" s="177">
        <f>average(D47:F47)</f>
        <v>2.476473274</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v>
      </c>
      <c r="E52" s="184">
        <f>'Ratios 2022'!D59</f>
        <v>0</v>
      </c>
      <c r="F52" s="184">
        <f>'Ratios 2023'!D59</f>
        <v>0</v>
      </c>
      <c r="G52" s="185">
        <f>average(D52:F52)</f>
        <v>0</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WASHINGTON BALLET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WASHINGTON BALLET</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1072249.0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7821538.0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2373615.0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130819.0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11267402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4094833.0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2891155.0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6985988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1005.0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77003.0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77003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77003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123485.0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532906.0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-409421</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98375.0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37119.0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61256</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411687.0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411687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18394920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WASHINGTON BALLET</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378079</v>
      </c>
      <c r="D4" s="99">
        <v>378079.0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883561</v>
      </c>
      <c r="D7" s="99">
        <v>529911.0</v>
      </c>
      <c r="E7" s="99">
        <v>279775.0</v>
      </c>
      <c r="F7" s="99">
        <v>73875.0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4039207</v>
      </c>
      <c r="D9" s="99">
        <v>3446060.0</v>
      </c>
      <c r="E9" s="99">
        <v>112879.0</v>
      </c>
      <c r="F9" s="99">
        <v>480268.0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56759</v>
      </c>
      <c r="D10" s="99">
        <v>41969.0</v>
      </c>
      <c r="E10" s="99">
        <v>9703.0</v>
      </c>
      <c r="F10" s="99">
        <v>5087.0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432613</v>
      </c>
      <c r="D11" s="99">
        <v>324070.0</v>
      </c>
      <c r="E11" s="99">
        <v>69425.0</v>
      </c>
      <c r="F11" s="99">
        <v>39118.0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475147</v>
      </c>
      <c r="D12" s="99">
        <v>351336.0</v>
      </c>
      <c r="E12" s="99">
        <v>81231.0</v>
      </c>
      <c r="F12" s="99">
        <v>42580.0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172865</v>
      </c>
      <c r="D16" s="99">
        <v>0.0</v>
      </c>
      <c r="E16" s="99">
        <v>172865.0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65</v>
      </c>
      <c r="D19" s="99">
        <v>0.0</v>
      </c>
      <c r="E19" s="99">
        <v>65.0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901180</v>
      </c>
      <c r="D20" s="99">
        <v>467646.0</v>
      </c>
      <c r="E20" s="99">
        <v>275412.0</v>
      </c>
      <c r="F20" s="99">
        <v>158122.0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571840</v>
      </c>
      <c r="D21" s="99">
        <v>30645.0</v>
      </c>
      <c r="E21" s="99">
        <v>0.0</v>
      </c>
      <c r="F21" s="99">
        <v>541195.0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432352</v>
      </c>
      <c r="D22" s="99">
        <v>351032.0</v>
      </c>
      <c r="E22" s="99">
        <v>54212.0</v>
      </c>
      <c r="F22" s="99">
        <v>27108.0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140750</v>
      </c>
      <c r="D23" s="99">
        <v>61283.0</v>
      </c>
      <c r="E23" s="99">
        <v>58745.0</v>
      </c>
      <c r="F23" s="99">
        <v>20722.0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806183</v>
      </c>
      <c r="D25" s="99">
        <v>773514.0</v>
      </c>
      <c r="E25" s="99">
        <v>8212.0</v>
      </c>
      <c r="F25" s="99">
        <v>24457.0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25864</v>
      </c>
      <c r="D26" s="99">
        <v>6097.0</v>
      </c>
      <c r="E26" s="99">
        <v>12599.0</v>
      </c>
      <c r="F26" s="99">
        <v>7168.0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320295</v>
      </c>
      <c r="D28" s="99">
        <v>137700.0</v>
      </c>
      <c r="E28" s="99">
        <v>15522.0</v>
      </c>
      <c r="F28" s="99">
        <v>167073.0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589173</v>
      </c>
      <c r="D31" s="99">
        <v>515847.0</v>
      </c>
      <c r="E31" s="99">
        <v>44606.0</v>
      </c>
      <c r="F31" s="99">
        <v>28720.0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60553</v>
      </c>
      <c r="D32" s="99">
        <v>40801.0</v>
      </c>
      <c r="E32" s="99">
        <v>14561.0</v>
      </c>
      <c r="F32" s="99">
        <v>5191.0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2565441</v>
      </c>
      <c r="D34" s="99">
        <v>2565441.0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809379</v>
      </c>
      <c r="D35" s="99">
        <v>294605.0</v>
      </c>
      <c r="E35" s="99">
        <v>83423.0</v>
      </c>
      <c r="F35" s="99">
        <v>431351.0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80858</v>
      </c>
      <c r="D36" s="99">
        <v>61937.0</v>
      </c>
      <c r="E36" s="99">
        <v>13770.0</v>
      </c>
      <c r="F36" s="99">
        <v>5151.0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77672</v>
      </c>
      <c r="D37" s="99">
        <v>77672.0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13819836</v>
      </c>
      <c r="D40" s="104">
        <f t="shared" si="2"/>
        <v>10455645</v>
      </c>
      <c r="E40" s="104">
        <f t="shared" si="2"/>
        <v>1307005</v>
      </c>
      <c r="F40" s="104">
        <f t="shared" si="2"/>
        <v>2057186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WASHINGTON BALLET</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5716288.0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182977.0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617017.0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146968.0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7074893.0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4120048.0</v>
      </c>
      <c r="E12" s="109">
        <f>D11-D12</f>
        <v>2954845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693243.0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10311338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1148573.0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840274.0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627083.0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2615930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7014685.0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680723.0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7695408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10311338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WASHINGTON BALLET</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13819836</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589173</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13230663</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1102555.25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5716288</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5.184581906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7014685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13819836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1151653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6.090970978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693243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13819836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1151653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0.6019547555</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5.786536662</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7821538</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18394920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0.4252009794</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4922768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964519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5887287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13819836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0.4260026675</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489372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4922768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0.09940992547</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10455645</v>
      </c>
      <c r="E41" s="165">
        <f t="shared" ref="E41:E44" si="1">D41/$D$44</f>
        <v>0.7565679506</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1307005</v>
      </c>
      <c r="E42" s="165">
        <f t="shared" si="1"/>
        <v>0.09457456659</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2057186</v>
      </c>
      <c r="E43" s="165">
        <f t="shared" si="1"/>
        <v>0.1488574828</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13819836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11267402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2057186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5.477094439</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6663250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1988847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3.350307993</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10311338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WASHINGTON BALLET</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1282972.0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696027.0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2851837.0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344360.0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4830836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5085550.0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3411277.0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8496827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63273.0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79666.0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79666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79666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204440.0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506955.0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-302515</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167961.0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103433.0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64528</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970964.0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970964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14203579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WASHINGTON BALLET</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376913</v>
      </c>
      <c r="D4" s="99">
        <v>376913.0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1101499</v>
      </c>
      <c r="D7" s="99">
        <v>628828.0</v>
      </c>
      <c r="E7" s="99">
        <v>351365.0</v>
      </c>
      <c r="F7" s="99">
        <v>121306.0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4660336</v>
      </c>
      <c r="D9" s="99">
        <v>3671142.0</v>
      </c>
      <c r="E9" s="99">
        <v>421197.0</v>
      </c>
      <c r="F9" s="99">
        <v>567997.0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52680</v>
      </c>
      <c r="D10" s="99">
        <v>39666.0</v>
      </c>
      <c r="E10" s="99">
        <v>7261.0</v>
      </c>
      <c r="F10" s="99">
        <v>5753.0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361135</v>
      </c>
      <c r="D11" s="99">
        <v>274668.0</v>
      </c>
      <c r="E11" s="99">
        <v>45865.0</v>
      </c>
      <c r="F11" s="99">
        <v>40602.0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511120</v>
      </c>
      <c r="D12" s="99">
        <v>384854.0</v>
      </c>
      <c r="E12" s="99">
        <v>70451.0</v>
      </c>
      <c r="F12" s="99">
        <v>55815.0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352023</v>
      </c>
      <c r="D16" s="99">
        <v>0.0</v>
      </c>
      <c r="E16" s="99">
        <v>352023.0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611</v>
      </c>
      <c r="D19" s="99">
        <v>0.0</v>
      </c>
      <c r="E19" s="99">
        <v>611.0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607201</v>
      </c>
      <c r="D20" s="99">
        <v>55990.0</v>
      </c>
      <c r="E20" s="99">
        <v>281732.0</v>
      </c>
      <c r="F20" s="99">
        <v>269479.0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642872</v>
      </c>
      <c r="D21" s="99">
        <v>67264.0</v>
      </c>
      <c r="E21" s="99">
        <v>0.0</v>
      </c>
      <c r="F21" s="99">
        <v>575608.0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499399</v>
      </c>
      <c r="D22" s="99">
        <v>263658.0</v>
      </c>
      <c r="E22" s="99">
        <v>183322.0</v>
      </c>
      <c r="F22" s="99">
        <v>52419.0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238467</v>
      </c>
      <c r="D23" s="99">
        <v>13919.0</v>
      </c>
      <c r="E23" s="99">
        <v>157554.0</v>
      </c>
      <c r="F23" s="99">
        <v>66994.0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828376</v>
      </c>
      <c r="D25" s="99">
        <v>783623.0</v>
      </c>
      <c r="E25" s="99">
        <v>23491.0</v>
      </c>
      <c r="F25" s="99">
        <v>21262.0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72816</v>
      </c>
      <c r="D26" s="99">
        <v>49189.0</v>
      </c>
      <c r="E26" s="99">
        <v>3850.0</v>
      </c>
      <c r="F26" s="99">
        <v>19777.0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1272326</v>
      </c>
      <c r="D28" s="99">
        <v>381723.0</v>
      </c>
      <c r="E28" s="99">
        <v>123353.0</v>
      </c>
      <c r="F28" s="99">
        <v>767250.0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455622</v>
      </c>
      <c r="D31" s="99">
        <v>380840.0</v>
      </c>
      <c r="E31" s="99">
        <v>38393.0</v>
      </c>
      <c r="F31" s="99">
        <v>36389.0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211186</v>
      </c>
      <c r="D32" s="99">
        <v>157369.0</v>
      </c>
      <c r="E32" s="99">
        <v>28091.0</v>
      </c>
      <c r="F32" s="99">
        <v>25726.0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3146458</v>
      </c>
      <c r="D34" s="99">
        <v>3146458.0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292718</v>
      </c>
      <c r="D35" s="99">
        <v>217930.0</v>
      </c>
      <c r="E35" s="99">
        <v>38904.0</v>
      </c>
      <c r="F35" s="99">
        <v>35884.0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145345</v>
      </c>
      <c r="D36" s="99">
        <v>46758.0</v>
      </c>
      <c r="E36" s="99">
        <v>7384.0</v>
      </c>
      <c r="F36" s="99">
        <v>91203.0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119331</v>
      </c>
      <c r="D37" s="99">
        <v>19966.0</v>
      </c>
      <c r="E37" s="99">
        <v>0.0</v>
      </c>
      <c r="F37" s="99">
        <v>99365.0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15948434</v>
      </c>
      <c r="D40" s="104">
        <f t="shared" si="2"/>
        <v>10960758</v>
      </c>
      <c r="E40" s="104">
        <f t="shared" si="2"/>
        <v>2134847</v>
      </c>
      <c r="F40" s="104">
        <f t="shared" si="2"/>
        <v>2852829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WASHINGTON BALLET</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3524173.0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700075.0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59071.0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291263.0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7282312.0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4501250.0</v>
      </c>
      <c r="E12" s="109">
        <f>D11-D12</f>
        <v>2781062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1066372.0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2082182.0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10504198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909099.0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984266.0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2660975.0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4554340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5108129.0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841729.0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5949858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10504198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