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<sst xmlns="http://schemas.openxmlformats.org/spreadsheetml/2006/main" count="882" uniqueCount="255">
  <si>
    <t>ROCKEFELLER PHILANTHROPY ADVISORS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</si>
  <si>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</si>
  <si>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</si>
  <si>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</si>
  <si>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</si>
  <si>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</si>
  <si>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</si>
  <si>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</si>
  <si>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</si>
  <si>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</si>
  <si>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</si>
  <si>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</si>
  <si>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</si>
  <si>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</si>
  <si>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</si>
  <si>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</si>
  <si>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</si>
  <si>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</si>
  <si>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</si>
  <si>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</si>
  <si>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</si>
  <si>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</si>
  <si>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</si>
  <si>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</si>
  <si>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</si>
  <si>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</si>
  <si>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</si>
  <si>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</si>
  <si>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</si>
  <si>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</si>
  <si>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</si>
  <si>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</si>
  <si>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</si>
  <si>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</si>
  <si>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</si>
  <si>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</si>
  <si>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</si>
  <si>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</si>
  <si>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</si>
  <si>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</si>
  <si>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</si>
  <si>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</si>
  <si>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</si>
  <si>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</si>
  <si>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</si>
  <si>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</si>
  <si>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</si>
  <si>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</si>
  <si>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</si>
  <si>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</si>
  <si>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</si>
  <si>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</si>
  <si>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</si>
  <si>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</si>
  <si>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</si>
  <si>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</si>
  <si>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</si>
  <si>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</si>
  <si>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</si>
  <si>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</si>
  <si>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</si>
  <si>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</si>
  <si>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</si>
  <si>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</si>
  <si>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ADVISORY FEES</t>
  </si>
  <si>
    <t>EDUCATIONAL &amp; OTHER CONTRACT INCO</t>
  </si>
  <si>
    <t>ASSESSMENT FEES</t>
  </si>
  <si>
    <t>CONTRACTUAL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</si>
  <si>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</si>
  <si>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</si>
  <si>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</si>
  <si>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</si>
  <si>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</si>
  <si>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</si>
  <si>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</si>
  <si>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</si>
  <si>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</si>
  <si>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</si>
  <si>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</si>
  <si>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</si>
  <si>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</si>
  <si>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</si>
  <si>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</si>
  <si>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</si>
  <si>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</si>
  <si>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</si>
  <si>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</si>
  <si>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</si>
  <si>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</si>
  <si>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</si>
  <si>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</si>
  <si>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</si>
  <si>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</si>
  <si>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</si>
  <si>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</si>
  <si>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</si>
  <si>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</si>
  <si>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</si>
  <si>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</si>
  <si>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</si>
  <si>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</si>
  <si>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</si>
  <si>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</si>
  <si>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</si>
  <si>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</si>
  <si>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</si>
  <si>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</si>
  <si>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</si>
  <si>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</si>
  <si>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</si>
  <si>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</si>
  <si>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</si>
  <si>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</si>
  <si>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</si>
  <si>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</si>
  <si>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</si>
  <si>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</si>
  <si>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</si>
  <si>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</si>
  <si>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</si>
  <si>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</si>
  <si>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</si>
  <si>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</si>
  <si>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</si>
  <si>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</si>
  <si>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</si>
  <si>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</si>
  <si>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</si>
  <si>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</si>
  <si>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</si>
  <si>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</si>
  <si>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</si>
  <si>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</si>
  <si>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</si>
  <si>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</si>
  <si>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</si>
  <si>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</si>
  <si>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</si>
  <si>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PROGRAM RELATED FEES</t>
  </si>
  <si>
    <t>TEMP HELP/EMPLOYMENT AG</t>
  </si>
  <si>
    <t>GRANTS ASSESSMENT</t>
  </si>
  <si>
    <t>MEMBERSHIP DUES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</si>
  <si>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</si>
  <si>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</si>
  <si>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</si>
  <si>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</si>
  <si>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</si>
  <si>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</si>
  <si>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</si>
  <si>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</si>
  <si>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</si>
  <si>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</si>
  <si>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</si>
  <si>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</si>
  <si>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</si>
  <si>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</si>
  <si>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</si>
  <si>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</si>
  <si>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</si>
  <si>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</si>
  <si>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</si>
  <si>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</si>
  <si>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</si>
  <si>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</si>
  <si>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</si>
  <si>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</si>
  <si>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</si>
  <si>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</si>
  <si>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</si>
  <si>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</si>
  <si>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</si>
  <si>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</si>
  <si>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</si>
  <si>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</si>
  <si>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</si>
  <si>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</si>
  <si>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</si>
  <si>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</si>
  <si>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</si>
  <si>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</si>
  <si>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</si>
  <si>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</si>
  <si>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</si>
  <si>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</si>
  <si>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</si>
  <si>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</si>
  <si>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</si>
  <si>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</si>
  <si>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</si>
  <si>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</si>
  <si>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</si>
  <si>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</si>
  <si>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</si>
  <si>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</si>
  <si>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</si>
  <si>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</si>
  <si>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</si>
  <si>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</si>
  <si>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</si>
  <si>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</si>
  <si>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</si>
  <si>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</si>
  <si>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</si>
  <si>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</si>
  <si>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</si>
  <si>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</si>
  <si>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</si>
  <si>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</si>
  <si>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</si>
  <si>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</si>
  <si>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</si>
  <si>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</si>
  <si>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</si>
  <si>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</si>
  <si>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</si>
  <si>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</si>
  <si>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</si>
  <si>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</si>
  <si>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</si>
  <si>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</si>
  <si>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</si>
  <si>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</si>
  <si>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</si>
  <si>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</si>
  <si>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</si>
  <si>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</si>
  <si>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</si>
  <si>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</si>
  <si>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</si>
  <si>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</si>
  <si>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</si>
  <si>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</si>
  <si>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</si>
  <si>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</si>
  <si>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</si>
  <si>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</si>
  <si>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</si>
  <si>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</si>
  <si>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</si>
  <si>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</si>
  <si>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</si>
  <si>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</si>
  <si>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EDUCATIONAL &amp; OTHER CONTRACT INC.</t>
  </si>
  <si>
    <r>
      <rPr>
        <rFont val="Roboto"/>
        <color rgb="FF000000"/>
        <sz val="10.0"/>
      </rPr>
      <t xml:space="preserve">Gross amount from sales of </t>
    </r>
    <r>
      <rPr>
        <rFont val="Roboto"/>
        <color rgb="FF000000"/>
        <sz val="10.0"/>
      </rPr>
      <t>assets other than inventory</t>
    </r>
  </si>
  <si>
    <t>INSURANCE SETTLEMENT</t>
  </si>
  <si>
    <t xml:space="preserve"> PROGRAM RELATED 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</si>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</sst>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ROCKEFELLER PHILANTHROPY ADVISORS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2023'!C40</f>
        <v>684544317</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2023'!C31</f>
        <v>261123</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684283194</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57023599.5</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2023'!E2+'Balance Sheet 2023'!E3</f>
        <v>374808171</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6.57286061</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2023'!E30</f>
        <v>84248091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2023'!C40</f>
        <v>684544317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57045359.75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1.47686142</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2023'!E13:E15)</f>
        <v>193961320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2023'!C40</f>
        <v>684544317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57045359.75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3.400124407</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9.972985017</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2023'!E2:E7,'Revenues 2023'!F10:F15)</f>
        <v>583125620</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2023'!F44</f>
        <v>644895042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0.9042178681</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2023'!C7:C9)</f>
        <v>89677646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2023'!C10:C12)</f>
        <v>29122788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118800434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2023'!C40</f>
        <v>684544317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0.1735467391</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2023'!C10:C11)</f>
        <v>20896049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2023'!C7:C9)</f>
        <v>89677646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0.2330129071</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246</v>
      </c>
      <c r="D41" s="75">
        <f>'Expenses 2023'!D40</f>
        <v>662177127</v>
      </c>
      <c r="E41" s="164">
        <f t="shared" ref="E41:E44" si="1">D41/$D$44</f>
        <v>0.9673254318</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2023'!E40</f>
        <v>19401852</v>
      </c>
      <c r="E42" s="164">
        <f t="shared" si="1"/>
        <v>0.02834272598</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2023'!F40</f>
        <v>2965338</v>
      </c>
      <c r="E43" s="164">
        <f t="shared" si="1"/>
        <v>0.004331842258</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684544317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2023'!F9</f>
        <v>610432171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2023'!F40</f>
        <v>2965338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205.8558488</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2023'!E2:E10)</f>
        <v>699465884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2023'!E19:E22)</f>
        <v>183004753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3.822118675</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2023'!E18</f>
        <v>911780389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ROCKEFELLER PHILANTHROPY ADVISORS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4.7610389E7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6.20939216E8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3.7379816E7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668549605</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7574604.0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6132513.0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1372189.0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44575.0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15123881</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2.2288691E7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23833.0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23833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23833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247</v>
      </c>
      <c r="D26" s="50">
        <v>3.33169792E8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3.33171696E8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-1904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-1904</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42042.0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42042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706026148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ROCKEFELLER PHILANTHROPY ADVISORS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293288916</v>
      </c>
      <c r="D3" s="99">
        <v>2.93288916E8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1710864</v>
      </c>
      <c r="D4" s="99">
        <v>1710864.0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165159537</v>
      </c>
      <c r="D5" s="99">
        <v>1.65159537E8</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4330660</v>
      </c>
      <c r="D7" s="99">
        <v>995640.0</v>
      </c>
      <c r="E7" s="99">
        <v>3335020.0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91227334</v>
      </c>
      <c r="D9" s="99">
        <v>8.5453298E7</v>
      </c>
      <c r="E9" s="99">
        <v>5297617.0</v>
      </c>
      <c r="F9" s="99">
        <v>476419.0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6921872</v>
      </c>
      <c r="D10" s="99">
        <v>6242820.0</v>
      </c>
      <c r="E10" s="99">
        <v>643536.0</v>
      </c>
      <c r="F10" s="99">
        <v>35516.0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12766518</v>
      </c>
      <c r="D11" s="99">
        <v>1.1445105E7</v>
      </c>
      <c r="E11" s="99">
        <v>1258573.0</v>
      </c>
      <c r="F11" s="99">
        <v>62840.0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9201299</v>
      </c>
      <c r="D12" s="99">
        <v>8535639.0</v>
      </c>
      <c r="E12" s="99">
        <v>630845.0</v>
      </c>
      <c r="F12" s="99">
        <v>34815.0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1436626</v>
      </c>
      <c r="D15" s="99">
        <v>1213281.0</v>
      </c>
      <c r="E15" s="99">
        <v>223345.0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257727</v>
      </c>
      <c r="D16" s="99">
        <v>76832.0</v>
      </c>
      <c r="E16" s="99">
        <v>180895.0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404636</v>
      </c>
      <c r="D17" s="99">
        <v>404636.0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2126026</v>
      </c>
      <c r="D18" s="99">
        <v>0.0</v>
      </c>
      <c r="E18" s="99">
        <v>0.0</v>
      </c>
      <c r="F18" s="99">
        <v>2126026.0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781556</v>
      </c>
      <c r="D19" s="99">
        <v>0.0</v>
      </c>
      <c r="E19" s="99">
        <v>781556.0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3477746</v>
      </c>
      <c r="D20" s="99">
        <v>1187500.0</v>
      </c>
      <c r="E20" s="99">
        <v>2290246.0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6067560</v>
      </c>
      <c r="D21" s="99">
        <v>6067560.0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2556922</v>
      </c>
      <c r="D22" s="99">
        <v>2249167.0</v>
      </c>
      <c r="E22" s="99">
        <v>307755.0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5673318</v>
      </c>
      <c r="D23" s="99">
        <v>4626159.0</v>
      </c>
      <c r="E23" s="99">
        <v>1047159.0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2620153</v>
      </c>
      <c r="D25" s="99">
        <v>1488093.0</v>
      </c>
      <c r="E25" s="99">
        <v>1132060.0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12434020</v>
      </c>
      <c r="D26" s="99">
        <v>1.2151578E7</v>
      </c>
      <c r="E26" s="99">
        <v>282442.0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5061675</v>
      </c>
      <c r="D28" s="99">
        <v>4948751.0</v>
      </c>
      <c r="E28" s="99">
        <v>38148.0</v>
      </c>
      <c r="F28" s="99">
        <v>74776.0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70</v>
      </c>
      <c r="D29" s="99">
        <v>70.0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6276</v>
      </c>
      <c r="D30" s="99">
        <v>6276.0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1524135</v>
      </c>
      <c r="D31" s="99">
        <v>795779.0</v>
      </c>
      <c r="E31" s="99">
        <v>728356.0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279698</v>
      </c>
      <c r="D32" s="99">
        <v>11067.0</v>
      </c>
      <c r="E32" s="99">
        <v>268631.0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245</v>
      </c>
      <c r="C34" s="98">
        <f t="shared" si="1"/>
        <v>105464868</v>
      </c>
      <c r="D34" s="99">
        <v>1.05464868E8</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2012621</v>
      </c>
      <c r="D35" s="99">
        <v>1060883.0</v>
      </c>
      <c r="E35" s="99">
        <v>951738.0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1372189</v>
      </c>
      <c r="D36" s="99">
        <v>1372189.0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430664</v>
      </c>
      <c r="D37" s="99">
        <v>296350.0</v>
      </c>
      <c r="E37" s="99">
        <v>134314.0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3458737</v>
      </c>
      <c r="D38" s="99">
        <v>1563688.0</v>
      </c>
      <c r="E38" s="99">
        <v>1895049.0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742054223</v>
      </c>
      <c r="D40" s="103">
        <f t="shared" si="2"/>
        <v>717816546</v>
      </c>
      <c r="E40" s="103">
        <f t="shared" si="2"/>
        <v>21427285</v>
      </c>
      <c r="F40" s="103">
        <f t="shared" si="2"/>
        <v>2810392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ROCKEFELLER PHILANTHROPY ADVISORS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1.02272144E8</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2.46265863E8</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2.51327706E8</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2526933.0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6405302.0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7487766.0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1867432.0</v>
      </c>
      <c r="E12" s="108">
        <f>D11-D12</f>
        <v>5620334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2.21857204E8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3.5675677E7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1.0223078E7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9305315.0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891479556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2.3842617E7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1.4892019E8</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1.127199E7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1.8434745E7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202469542</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1.07927859E8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5.81082155E8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689010014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891479556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ROCKEFELLER PHILANTHROPY ADVISORS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2024'!C40</f>
        <v>742054223</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2024'!C31</f>
        <v>1524135</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740530088</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61710840.67</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2024'!E2+'Balance Sheet 2024'!E3</f>
        <v>348538007</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5.647921876</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2024'!E30</f>
        <v>107927859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2024'!C40</f>
        <v>742054223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61837851.92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1.745336483</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2024'!E13:E15)</f>
        <v>267755959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2024'!C40</f>
        <v>742054223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61837851.92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4.329968631</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9.977890507</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2024'!E2:E7,'Revenues 2024'!F10:F15)</f>
        <v>620939216</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2024'!F44</f>
        <v>706026148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0.8794847298</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2024'!C7:C9)</f>
        <v>95557994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2024'!C10:C12)</f>
        <v>28889689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124447683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2024'!C40</f>
        <v>742054223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0.1677069938</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2024'!C10:C11)</f>
        <v>19688390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2024'!C7:C9)</f>
        <v>95557994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0.2060360329</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248</v>
      </c>
      <c r="D41" s="75">
        <f>'Expenses 2024'!D40</f>
        <v>717816546</v>
      </c>
      <c r="E41" s="164">
        <f t="shared" ref="E41:E44" si="1">D41/$D$44</f>
        <v>0.967337054</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2024'!E40</f>
        <v>21427285</v>
      </c>
      <c r="E42" s="164">
        <f t="shared" si="1"/>
        <v>0.02887563245</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2024'!F40</f>
        <v>2810392</v>
      </c>
      <c r="E43" s="164">
        <f t="shared" si="1"/>
        <v>0.003787313532</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742054223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2024'!F9</f>
        <v>668549605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2024'!F40</f>
        <v>2810392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237.8848235</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2024'!E2:E10)</f>
        <v>608797948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2024'!E19:E22)</f>
        <v>184034797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3.308058899</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2024'!E18</f>
        <v>891479556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ROCKEFELLER PHILANTHROPY ADVISORS</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185</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186</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185</v>
      </c>
      <c r="D5" s="176">
        <f>'Ratios 2022'!D8</f>
        <v>10.94320527</v>
      </c>
      <c r="E5" s="176">
        <f>'Ratios 2023'!D8</f>
        <v>6.57286061</v>
      </c>
      <c r="F5" s="176">
        <f>'Ratios 2024'!D8</f>
        <v>5.647921876</v>
      </c>
      <c r="G5" s="176">
        <f>average(D5:F5)</f>
        <v>7.721329251</v>
      </c>
      <c r="H5" s="149" t="s">
        <v>192</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193</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194</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193</v>
      </c>
      <c r="D10" s="148">
        <f>'Ratios 2022'!D14</f>
        <v>1.303942165</v>
      </c>
      <c r="E10" s="148">
        <f>'Ratios 2023'!D14</f>
        <v>1.47686142</v>
      </c>
      <c r="F10" s="148">
        <f>'Ratios 2024'!D14</f>
        <v>1.745336483</v>
      </c>
      <c r="G10" s="176">
        <f>average(D10:F10)</f>
        <v>1.508713356</v>
      </c>
      <c r="H10" s="149" t="s">
        <v>192</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198</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199</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201</v>
      </c>
      <c r="D15" s="179">
        <f>'Ratios 2022'!D20</f>
        <v>2.009958418</v>
      </c>
      <c r="E15" s="179">
        <f>'Ratios 2023'!D20</f>
        <v>3.400124407</v>
      </c>
      <c r="F15" s="179">
        <f>'Ratios 2024'!D20</f>
        <v>4.329968631</v>
      </c>
      <c r="G15" s="176">
        <f>average(D15:F15)</f>
        <v>3.246683819</v>
      </c>
      <c r="H15" s="149" t="s">
        <v>192</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203</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204</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203</v>
      </c>
      <c r="D20" s="162">
        <f>'Ratios 2022'!D26</f>
        <v>0.9683605994</v>
      </c>
      <c r="E20" s="162">
        <f>'Ratios 2023'!D26</f>
        <v>0.9042178681</v>
      </c>
      <c r="F20" s="162">
        <f>'Ratios 2024'!D26</f>
        <v>0.8794847298</v>
      </c>
      <c r="G20" s="180">
        <f>average(D20:F20)</f>
        <v>0.9173543991</v>
      </c>
      <c r="H20" s="149" t="s">
        <v>207</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208</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209</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213</v>
      </c>
      <c r="D25" s="162">
        <f>'Ratios 2022'!D33</f>
        <v>0.1633372202</v>
      </c>
      <c r="E25" s="162">
        <f>'Ratios 2023'!D33</f>
        <v>0.1735467391</v>
      </c>
      <c r="F25" s="162">
        <f>'Ratios 2024'!D33</f>
        <v>0.1677069938</v>
      </c>
      <c r="G25" s="180">
        <f>average(D25:F25)</f>
        <v>0.1681969844</v>
      </c>
      <c r="H25" s="149" t="s">
        <v>214</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215</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216</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215</v>
      </c>
      <c r="D30" s="162">
        <f>'Ratios 2022'!D38</f>
        <v>0.1427750056</v>
      </c>
      <c r="E30" s="162">
        <f>'Ratios 2023'!D38</f>
        <v>0.2330129071</v>
      </c>
      <c r="F30" s="162">
        <f>'Ratios 2024'!D38</f>
        <v>0.2060360329</v>
      </c>
      <c r="G30" s="180">
        <f>average(D30:F30)</f>
        <v>0.1939413152</v>
      </c>
      <c r="H30" s="149" t="s">
        <v>218</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219</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220</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0.9687357096</v>
      </c>
      <c r="E35" s="162">
        <f>'Ratios 2023'!E41</f>
        <v>0.9673254318</v>
      </c>
      <c r="F35" s="162">
        <f>'Ratios 2024'!E41</f>
        <v>0.967337054</v>
      </c>
      <c r="G35" s="180">
        <f t="shared" ref="G35:G37" si="1">average(D35:F35)</f>
        <v>0.9677993985</v>
      </c>
      <c r="H35" s="180"/>
      <c r="I35" s="43"/>
      <c r="J35" s="43"/>
      <c r="K35" s="43"/>
      <c r="L35" s="43"/>
      <c r="M35" s="43"/>
      <c r="N35" s="43"/>
      <c r="O35" s="43"/>
      <c r="P35" s="43"/>
      <c r="Q35" s="43"/>
      <c r="R35" s="43"/>
      <c r="S35" s="43"/>
      <c r="T35" s="43"/>
      <c r="U35" s="43"/>
      <c r="V35" s="43"/>
      <c r="W35" s="43"/>
      <c r="X35" s="43"/>
      <c r="Y35" s="43"/>
    </row>
    <row r="36">
      <c r="A36" s="138"/>
      <c r="B36" s="52"/>
      <c r="C36" s="147" t="s">
        <v>222</v>
      </c>
      <c r="D36" s="162">
        <f>'Ratios 2022'!E42</f>
        <v>0.02916298708</v>
      </c>
      <c r="E36" s="162">
        <f>'Ratios 2023'!E42</f>
        <v>0.02834272598</v>
      </c>
      <c r="F36" s="162">
        <f>'Ratios 2024'!E42</f>
        <v>0.02887563245</v>
      </c>
      <c r="G36" s="180">
        <f t="shared" si="1"/>
        <v>0.02879378184</v>
      </c>
      <c r="H36" s="180"/>
      <c r="I36" s="43"/>
      <c r="J36" s="43"/>
      <c r="K36" s="43"/>
      <c r="L36" s="43"/>
      <c r="M36" s="43"/>
      <c r="N36" s="43"/>
      <c r="O36" s="43"/>
      <c r="P36" s="43"/>
      <c r="Q36" s="43"/>
      <c r="R36" s="43"/>
      <c r="S36" s="43"/>
      <c r="T36" s="43"/>
      <c r="U36" s="43"/>
      <c r="V36" s="43"/>
      <c r="W36" s="43"/>
      <c r="X36" s="43"/>
      <c r="Y36" s="43"/>
    </row>
    <row r="37">
      <c r="A37" s="138"/>
      <c r="B37" s="181"/>
      <c r="C37" s="147" t="s">
        <v>223</v>
      </c>
      <c r="D37" s="162">
        <f>'Ratios 2022'!E43</f>
        <v>0.002101303304</v>
      </c>
      <c r="E37" s="162">
        <f>'Ratios 2023'!E43</f>
        <v>0.004331842258</v>
      </c>
      <c r="F37" s="162">
        <f>'Ratios 2024'!E43</f>
        <v>0.003787313532</v>
      </c>
      <c r="G37" s="180">
        <f t="shared" si="1"/>
        <v>0.003406819698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224</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225</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228</v>
      </c>
      <c r="D42" s="165">
        <f>'Ratios 2022'!D49</f>
        <v>609.1311757</v>
      </c>
      <c r="E42" s="165">
        <f>'Ratios 2023'!D49</f>
        <v>205.8558488</v>
      </c>
      <c r="F42" s="165">
        <f>'Ratios 2024'!D49</f>
        <v>237.8848235</v>
      </c>
      <c r="G42" s="182">
        <f>average(D42:F42)</f>
        <v>350.9572827</v>
      </c>
      <c r="H42" s="149" t="s">
        <v>229</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230</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231</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234</v>
      </c>
      <c r="D47" s="148">
        <f>'Ratios 2022'!D54</f>
        <v>5.948097315</v>
      </c>
      <c r="E47" s="148">
        <f>'Ratios 2023'!D54</f>
        <v>3.822118675</v>
      </c>
      <c r="F47" s="148">
        <f>'Ratios 2024'!D54</f>
        <v>3.308058899</v>
      </c>
      <c r="G47" s="176">
        <f>average(D47:F47)</f>
        <v>4.359424963</v>
      </c>
      <c r="H47" s="149" t="s">
        <v>235</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236</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237</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240</v>
      </c>
      <c r="D52" s="183">
        <f>'Ratios 2022'!D59</f>
        <v>0</v>
      </c>
      <c r="E52" s="183">
        <f>'Ratios 2023'!D59</f>
        <v>0</v>
      </c>
      <c r="F52" s="183">
        <f>'Ratios 2024'!D59</f>
        <v>0</v>
      </c>
      <c r="G52" s="184">
        <f>average(D52:F52)</f>
        <v>0</v>
      </c>
      <c r="H52" s="149" t="s">
        <v>241</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ROCKEFELLER PHILANTHROPY ADVISORS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ROCKEFELLER PHILANTHROPY ADVISORS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6544960.0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6.601083E8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3.9427386E7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666653260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6217310.0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2781564.0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585337.0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256941.0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9841152</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5306707.0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207778.0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207778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207778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1.73774874E8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1.74173657E8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-398783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-398783</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66010.0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66010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681676124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ROCKEFELLER PHILANTHROPY ADVISORS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214099172</v>
      </c>
      <c r="D3" s="99">
        <v>2.14099172E8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1470200</v>
      </c>
      <c r="D4" s="99">
        <v>1470200.0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88984773</v>
      </c>
      <c r="D5" s="99">
        <v>8.8984773E7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3119863</v>
      </c>
      <c r="D7" s="99">
        <v>378725.0</v>
      </c>
      <c r="E7" s="99">
        <v>2625084.0</v>
      </c>
      <c r="F7" s="99">
        <v>116054.0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63256797</v>
      </c>
      <c r="D9" s="99">
        <v>5.8395623E7</v>
      </c>
      <c r="E9" s="99">
        <v>4728944.0</v>
      </c>
      <c r="F9" s="99">
        <v>132230.0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4034676</v>
      </c>
      <c r="D10" s="99">
        <v>3483036.0</v>
      </c>
      <c r="E10" s="99">
        <v>525842.0</v>
      </c>
      <c r="F10" s="99">
        <v>25798.0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5442252</v>
      </c>
      <c r="D11" s="99">
        <v>4897709.0</v>
      </c>
      <c r="E11" s="99">
        <v>519076.0</v>
      </c>
      <c r="F11" s="99">
        <v>25467.0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9218207</v>
      </c>
      <c r="D12" s="99">
        <v>8407343.0</v>
      </c>
      <c r="E12" s="99">
        <v>772942.0</v>
      </c>
      <c r="F12" s="99">
        <v>37922.0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1269802</v>
      </c>
      <c r="D15" s="99">
        <v>791641.0</v>
      </c>
      <c r="E15" s="99">
        <v>478161.0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180540</v>
      </c>
      <c r="D16" s="99">
        <v>18310.0</v>
      </c>
      <c r="E16" s="99">
        <v>162230.0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294911</v>
      </c>
      <c r="D17" s="99">
        <v>294911.0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671707</v>
      </c>
      <c r="D18" s="99">
        <v>0.0</v>
      </c>
      <c r="E18" s="99">
        <v>0.0</v>
      </c>
      <c r="F18" s="99">
        <v>671707.0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314049</v>
      </c>
      <c r="D19" s="99">
        <v>0.0</v>
      </c>
      <c r="E19" s="99">
        <v>314049.0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1375524</v>
      </c>
      <c r="D20" s="99">
        <v>0.0</v>
      </c>
      <c r="E20" s="99">
        <v>1375524.0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1534195</v>
      </c>
      <c r="D21" s="99">
        <v>1503716.0</v>
      </c>
      <c r="E21" s="99">
        <v>30479.0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982535</v>
      </c>
      <c r="D22" s="99">
        <v>942677.0</v>
      </c>
      <c r="E22" s="99">
        <v>39858.0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7488362</v>
      </c>
      <c r="D23" s="99">
        <v>6598040.0</v>
      </c>
      <c r="E23" s="99">
        <v>848684.0</v>
      </c>
      <c r="F23" s="99">
        <v>41638.0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3746945</v>
      </c>
      <c r="D25" s="99">
        <v>2930049.0</v>
      </c>
      <c r="E25" s="99">
        <v>778692.0</v>
      </c>
      <c r="F25" s="99">
        <v>38204.0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12037522</v>
      </c>
      <c r="D26" s="99">
        <v>1.18638E7</v>
      </c>
      <c r="E26" s="99">
        <v>173722.0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5231499</v>
      </c>
      <c r="D28" s="99">
        <v>4845960.0</v>
      </c>
      <c r="E28" s="99">
        <v>385539.0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4775</v>
      </c>
      <c r="D29" s="99">
        <v>0.0</v>
      </c>
      <c r="E29" s="99">
        <v>4775.0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279288</v>
      </c>
      <c r="D31" s="99">
        <v>163551.0</v>
      </c>
      <c r="E31" s="99">
        <v>110324.0</v>
      </c>
      <c r="F31" s="99">
        <v>5413.0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250267</v>
      </c>
      <c r="D32" s="99">
        <v>7988.0</v>
      </c>
      <c r="E32" s="99">
        <v>242279.0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88835538</v>
      </c>
      <c r="D34" s="99">
        <v>8.8835538E7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2552457</v>
      </c>
      <c r="D35" s="99">
        <v>1821333.0</v>
      </c>
      <c r="E35" s="99">
        <v>731124.0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585337</v>
      </c>
      <c r="D36" s="99">
        <v>585337.0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192436</v>
      </c>
      <c r="D37" s="99">
        <v>100191.0</v>
      </c>
      <c r="E37" s="99">
        <v>92245.0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3381701</v>
      </c>
      <c r="D38" s="99">
        <v>3132160.0</v>
      </c>
      <c r="E38" s="99">
        <v>249541.0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520835330</v>
      </c>
      <c r="D40" s="103">
        <f t="shared" si="2"/>
        <v>504551783</v>
      </c>
      <c r="E40" s="103">
        <f t="shared" si="2"/>
        <v>15189114</v>
      </c>
      <c r="F40" s="103">
        <f t="shared" si="2"/>
        <v>1094433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ROCKEFELLER PHILANTHROPY ADVISORS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1.78758015E8</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2.9595462E8</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2.96762787E8</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3827134.0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7060177.0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1905352.0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1613242.0</v>
      </c>
      <c r="E12" s="108">
        <f>D11-D12</f>
        <v>292110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8.2621274E7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3393107.0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1223732.0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1.2647827E7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882540783</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1.8781092E7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9.8019835E7</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1.4730669E7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3342071.0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134873667</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5.6594929E7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6.91072187E8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747667116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882540783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ROCKEFELLER PHILANTHROPY ADVISORS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2022'!C40</f>
        <v>520835330</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2022'!C31</f>
        <v>279288</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520556042</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43379670.17</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2022'!E2+'Balance Sheet 2022'!E3</f>
        <v>474712635</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10.94320527</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2022'!E30</f>
        <v>56594929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2022'!C40</f>
        <v>520835330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43402944.17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1.303942165</v>
      </c>
      <c r="E14" s="149" t="s">
        <v>192</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2022'!E13:E15)</f>
        <v>87238113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2022'!C40</f>
        <v>520835330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43402944.17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2.009958418</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12.95316368</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2022'!E2:E7,'Revenues 2022'!F10:F15)</f>
        <v>660108300</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2022'!F44</f>
        <v>681676124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0.9683605994</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2022'!C7:C9)</f>
        <v>66376660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2022'!C10:C12)</f>
        <v>18695135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85071795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2022'!C40</f>
        <v>520835330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0.1633372202</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2022'!C10:C11)</f>
        <v>9476928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2022'!C7:C9)</f>
        <v>66376660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0.1427750056</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221</v>
      </c>
      <c r="D41" s="75">
        <f>'Expenses 2022'!D40</f>
        <v>504551783</v>
      </c>
      <c r="E41" s="164">
        <f t="shared" ref="E41:E44" si="1">D41/$D$44</f>
        <v>0.9687357096</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2022'!E40</f>
        <v>15189114</v>
      </c>
      <c r="E42" s="164">
        <f t="shared" si="1"/>
        <v>0.02916298708</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2022'!F40</f>
        <v>1094433</v>
      </c>
      <c r="E43" s="164">
        <f t="shared" si="1"/>
        <v>0.002101303304</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520835330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2022'!F9</f>
        <v>666653260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2022'!F40</f>
        <v>1094433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609.1311757</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2022'!E2:E10)</f>
        <v>782362733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2022'!E19:E22)</f>
        <v>131531596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5.948097315</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2022'!E18</f>
        <v>882540783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ROCKEFELLER PHILANTHROPY ADVISORS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2.7306551E7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5.8312562E8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2.7636818E7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610432171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5965130.0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4336295.0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968177.0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76650.0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11346252</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1.9610588E7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15500.0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15500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15500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243</v>
      </c>
      <c r="D26" s="50">
        <v>2.13299651E8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2.11881877E8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1417774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1417774</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244</v>
      </c>
      <c r="D39" s="74"/>
      <c r="E39" s="48">
        <v>1990000.0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100</v>
      </c>
      <c r="D40" s="74"/>
      <c r="E40" s="48">
        <v>82757.0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2072757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644895042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ROCKEFELLER PHILANTHROPY ADVISORS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289896412</v>
      </c>
      <c r="D3" s="99">
        <v>2.89896412E8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11375290</v>
      </c>
      <c r="D4" s="99">
        <v>1.137529E7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109269385</v>
      </c>
      <c r="D5" s="99">
        <v>1.09269385E8</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3613236</v>
      </c>
      <c r="D7" s="99">
        <v>262472.0</v>
      </c>
      <c r="E7" s="99">
        <v>3096655.0</v>
      </c>
      <c r="F7" s="99">
        <v>254109.0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86064410</v>
      </c>
      <c r="D9" s="99">
        <v>8.0070165E7</v>
      </c>
      <c r="E9" s="99">
        <v>5643976.0</v>
      </c>
      <c r="F9" s="99">
        <v>350269.0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7134004</v>
      </c>
      <c r="D10" s="99">
        <v>6358963.0</v>
      </c>
      <c r="E10" s="99">
        <v>723881.0</v>
      </c>
      <c r="F10" s="99">
        <v>51160.0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13762045</v>
      </c>
      <c r="D11" s="99">
        <v>1.2315514E7</v>
      </c>
      <c r="E11" s="99">
        <v>1352978.0</v>
      </c>
      <c r="F11" s="99">
        <v>93553.0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8226739</v>
      </c>
      <c r="D12" s="99">
        <v>7566295.0</v>
      </c>
      <c r="E12" s="99">
        <v>617731.0</v>
      </c>
      <c r="F12" s="99">
        <v>42713.0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1165777</v>
      </c>
      <c r="D15" s="99">
        <v>966613.0</v>
      </c>
      <c r="E15" s="99">
        <v>199164.0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322435</v>
      </c>
      <c r="D16" s="99">
        <v>134745.0</v>
      </c>
      <c r="E16" s="99">
        <v>187690.0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315184</v>
      </c>
      <c r="D17" s="99">
        <v>315184.0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2059878</v>
      </c>
      <c r="D18" s="99">
        <v>0.0</v>
      </c>
      <c r="E18" s="99">
        <v>0.0</v>
      </c>
      <c r="F18" s="99">
        <v>2059878.0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509663</v>
      </c>
      <c r="D19" s="99">
        <v>0.0</v>
      </c>
      <c r="E19" s="99">
        <v>509663.0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2847864</v>
      </c>
      <c r="D20" s="99">
        <v>0.0</v>
      </c>
      <c r="E20" s="99">
        <v>2847864.0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4426827</v>
      </c>
      <c r="D21" s="99">
        <v>4416136.0</v>
      </c>
      <c r="E21" s="99">
        <v>10691.0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2867048</v>
      </c>
      <c r="D22" s="99">
        <v>2598495.0</v>
      </c>
      <c r="E22" s="99">
        <v>268553.0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8408537</v>
      </c>
      <c r="D23" s="99">
        <v>7153647.0</v>
      </c>
      <c r="E23" s="99">
        <v>1173731.0</v>
      </c>
      <c r="F23" s="99">
        <v>81159.0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2965947</v>
      </c>
      <c r="D25" s="99">
        <v>2560808.0</v>
      </c>
      <c r="E25" s="99">
        <v>378937.0</v>
      </c>
      <c r="F25" s="99">
        <v>26202.0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13045382</v>
      </c>
      <c r="D26" s="99">
        <v>1.2810349E7</v>
      </c>
      <c r="E26" s="99">
        <v>235033.0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5439318</v>
      </c>
      <c r="D28" s="99">
        <v>5224164.0</v>
      </c>
      <c r="E28" s="99">
        <v>215154.0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195</v>
      </c>
      <c r="D29" s="99">
        <v>195.0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261123</v>
      </c>
      <c r="D31" s="99">
        <v>163788.0</v>
      </c>
      <c r="E31" s="99">
        <v>91040.0</v>
      </c>
      <c r="F31" s="99">
        <v>6295.0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349277</v>
      </c>
      <c r="D32" s="99">
        <v>19677.0</v>
      </c>
      <c r="E32" s="99">
        <v>329600.0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245</v>
      </c>
      <c r="C34" s="98">
        <f t="shared" si="1"/>
        <v>101104759</v>
      </c>
      <c r="D34" s="99">
        <v>1.01104759E8</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2576878</v>
      </c>
      <c r="D35" s="99">
        <v>1412061.0</v>
      </c>
      <c r="E35" s="99">
        <v>1164817.0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968177</v>
      </c>
      <c r="D36" s="99">
        <v>968177.0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499446</v>
      </c>
      <c r="D37" s="99">
        <v>311739.0</v>
      </c>
      <c r="E37" s="99">
        <v>187707.0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5069081</v>
      </c>
      <c r="D38" s="99">
        <v>4902094.0</v>
      </c>
      <c r="E38" s="99">
        <v>166987.0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684544317</v>
      </c>
      <c r="D40" s="103">
        <f t="shared" si="2"/>
        <v>662177127</v>
      </c>
      <c r="E40" s="103">
        <f t="shared" si="2"/>
        <v>19401852</v>
      </c>
      <c r="F40" s="103">
        <f t="shared" si="2"/>
        <v>2965338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ROCKEFELLER PHILANTHROPY ADVISORS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8.1969411E7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2.9283876E8</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3.14314705E8</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3350856.0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6992152.0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3010752.0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560497.0</v>
      </c>
      <c r="E12" s="108">
        <f>D11-D12</f>
        <v>2450255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1.58716707E8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3.4876871E7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367742.0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1.590293E7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911780389</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1.9946464E7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1.37217833E8</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2.5840456E7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8418566.0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191423319</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8.4248091E7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6.36108979E8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720357070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911780389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