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<sst xmlns="http://schemas.openxmlformats.org/spreadsheetml/2006/main" count="868" uniqueCount="252">
  <si>
    <t>YOLO BASIN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</si>
  <si>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</si>
  <si>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</si>
  <si>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</si>
  <si>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</si>
  <si>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</si>
  <si>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</si>
  <si>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</si>
  <si>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</si>
  <si>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</si>
  <si>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</si>
  <si>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</si>
  <si>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</si>
  <si>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</si>
  <si>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</si>
  <si>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</si>
  <si>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</si>
  <si>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</si>
  <si>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</si>
  <si>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</si>
  <si>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</si>
  <si>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</si>
  <si>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</si>
  <si>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</si>
  <si>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</si>
  <si>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</si>
  <si>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</si>
  <si>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</si>
  <si>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</si>
  <si>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</si>
  <si>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</si>
  <si>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</si>
  <si>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</si>
  <si>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</si>
  <si>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</si>
  <si>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</si>
  <si>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</si>
  <si>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</si>
  <si>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</si>
  <si>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</si>
  <si>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</si>
  <si>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</si>
  <si>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</si>
  <si>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</si>
  <si>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</si>
  <si>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</si>
  <si>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</si>
  <si>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</si>
  <si>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</si>
  <si>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</si>
  <si>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</si>
  <si>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</si>
  <si>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</si>
  <si>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</si>
  <si>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</si>
  <si>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</si>
  <si>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</si>
  <si>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</si>
  <si>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</si>
  <si>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</si>
  <si>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</si>
  <si>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</si>
  <si>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</si>
  <si>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</si>
  <si>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</si>
  <si>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</si>
  <si>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</si>
  <si>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</si>
  <si>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</si>
  <si>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</si>
  <si>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</si>
  <si>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</si>
  <si>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</si>
  <si>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</si>
  <si>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</si>
  <si>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</si>
  <si>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</si>
  <si>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</si>
  <si>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</si>
  <si>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</si>
  <si>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</si>
  <si>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</si>
  <si>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</si>
  <si>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</si>
  <si>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</si>
  <si>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</si>
  <si>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</si>
  <si>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</si>
  <si>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</si>
  <si>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</si>
  <si>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</si>
  <si>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</si>
  <si>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</si>
  <si>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</si>
  <si>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</si>
  <si>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</si>
  <si>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</si>
  <si>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</si>
  <si>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</si>
  <si>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</si>
  <si>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</si>
  <si>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</si>
  <si>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</si>
  <si>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</si>
  <si>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</si>
  <si>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</si>
  <si>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</si>
  <si>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</si>
  <si>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</si>
  <si>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</si>
  <si>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</si>
  <si>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</si>
  <si>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</si>
  <si>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</si>
  <si>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</si>
  <si>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</si>
  <si>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</si>
  <si>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</si>
  <si>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</si>
  <si>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</si>
  <si>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</si>
  <si>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</si>
  <si>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</si>
  <si>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</si>
  <si>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</si>
  <si>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</si>
  <si>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</si>
  <si>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</si>
  <si>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</si>
  <si>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</si>
  <si>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</si>
  <si>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</si>
  <si>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</si>
  <si>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Program Supplies</t>
  </si>
  <si>
    <t xml:space="preserve">Workers Comp </t>
  </si>
  <si>
    <t xml:space="preserve">Equipment Rental </t>
  </si>
  <si>
    <t>Merchant Service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</si>
  <si>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</si>
  <si>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</si>
  <si>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</si>
  <si>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</si>
  <si>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</si>
  <si>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</si>
  <si>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</si>
  <si>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</si>
  <si>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</si>
  <si>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</si>
  <si>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</si>
  <si>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</si>
  <si>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</si>
  <si>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</si>
  <si>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</si>
  <si>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</si>
  <si>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</si>
  <si>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</si>
  <si>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</si>
  <si>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</si>
  <si>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</si>
  <si>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</si>
  <si>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</si>
  <si>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</si>
  <si>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</si>
  <si>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</si>
  <si>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</si>
  <si>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</si>
  <si>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</si>
  <si>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</si>
  <si>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</si>
  <si>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</si>
  <si>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</si>
  <si>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</si>
  <si>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</si>
  <si>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</si>
  <si>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</si>
  <si>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</si>
  <si>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</si>
  <si>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</si>
  <si>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</si>
  <si>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</si>
  <si>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</si>
  <si>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</si>
  <si>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</si>
  <si>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</si>
  <si>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</si>
  <si>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</si>
  <si>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</si>
  <si>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</si>
  <si>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</si>
  <si>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</si>
  <si>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</si>
  <si>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</si>
  <si>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</si>
  <si>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</si>
  <si>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</si>
  <si>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</si>
  <si>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</si>
  <si>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</si>
  <si>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</si>
  <si>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</si>
  <si>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</si>
  <si>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</si>
  <si>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</si>
  <si>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</si>
  <si>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</si>
  <si>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</si>
  <si>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</si>
  <si>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</si>
  <si>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</si>
  <si>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</si>
  <si>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</si>
  <si>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</si>
  <si>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</si>
  <si>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</si>
  <si>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</si>
  <si>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</si>
  <si>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</si>
  <si>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</si>
  <si>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</si>
  <si>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</si>
  <si>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</si>
  <si>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</si>
  <si>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</si>
  <si>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</si>
  <si>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</si>
  <si>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</si>
  <si>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</si>
  <si>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</si>
  <si>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</si>
  <si>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</si>
  <si>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</si>
  <si>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</si>
  <si>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</si>
  <si>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</si>
  <si>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</si>
  <si>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</si>
  <si>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</si>
  <si>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</si>
  <si>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t>
  </si>
  <si>
    <r>
      <rPr>
        <rFont val="Roboto"/>
        <color rgb="FF000000"/>
        <sz val="10.0"/>
      </rPr>
      <t xml:space="preserve">Gross amount from sales of </t>
    </r>
    <r>
      <rPr>
        <rFont val="Roboto"/>
        <color rgb="FF000000"/>
        <sz val="10.0"/>
      </rPr>
      <t>assets other than inventory</t>
    </r>
  </si>
  <si>
    <t>Bank Class Settlement</t>
  </si>
  <si>
    <t>Dues and Subscriptions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</si>
  <si>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</si>
  <si>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</si>
  <si>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Program Supplies </t>
  </si>
  <si>
    <t>Printing and Publications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</si>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</sst>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7">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14" numFmtId="0" xfId="0" applyAlignment="1" applyFont="1">
      <alignment readingOrder="0"/>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YOLO BASIN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445167</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1722</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443445</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36953.75</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462719</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12.52157088</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60229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445167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37097.25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1.623543524</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117645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445167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37097.25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3.171259325</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15.69283021</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2023'!F10:F15)</f>
        <v>510791</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568645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0.8982598985</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284237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47660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331897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445167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0.7455561621</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23430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284237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0.08243121057</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241</v>
      </c>
      <c r="D41" s="75">
        <f>'Expenses 2022'!D40</f>
        <v>338288</v>
      </c>
      <c r="E41" s="165">
        <f t="shared" ref="E41:E44" si="1">D41/$D$44</f>
        <v>0.7599125721</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60683</v>
      </c>
      <c r="E42" s="165">
        <f t="shared" si="1"/>
        <v>0.1363151357</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46196</v>
      </c>
      <c r="E43" s="165">
        <f t="shared" si="1"/>
        <v>0.1037722922</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445167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558058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46196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12.0802234</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488062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67113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7.272242338</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622911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YOLO BASIN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12200.0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477069.0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489269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21680.0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17777.0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13164.0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4613</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515562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YOLO BASIN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53476</v>
      </c>
      <c r="D7" s="99">
        <v>45754.0</v>
      </c>
      <c r="E7" s="99">
        <v>2574.0</v>
      </c>
      <c r="F7" s="99">
        <v>5148.0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216406</v>
      </c>
      <c r="D9" s="99">
        <v>170483.0</v>
      </c>
      <c r="E9" s="99">
        <v>29718.0</v>
      </c>
      <c r="F9" s="99">
        <v>16205.0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70422</v>
      </c>
      <c r="D11" s="99">
        <v>49381.0</v>
      </c>
      <c r="E11" s="99">
        <v>19940.0</v>
      </c>
      <c r="F11" s="99">
        <v>1101.0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20356</v>
      </c>
      <c r="D12" s="99">
        <v>16090.0</v>
      </c>
      <c r="E12" s="99">
        <v>2568.0</v>
      </c>
      <c r="F12" s="99">
        <v>1698.0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1685</v>
      </c>
      <c r="D16" s="99">
        <v>0.0</v>
      </c>
      <c r="E16" s="99">
        <v>1685.0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2989</v>
      </c>
      <c r="D18" s="99">
        <v>0.0</v>
      </c>
      <c r="E18" s="99">
        <v>0.0</v>
      </c>
      <c r="F18" s="99">
        <v>2989.0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41730</v>
      </c>
      <c r="D20" s="99">
        <v>37249.0</v>
      </c>
      <c r="E20" s="99">
        <v>4481.0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619</v>
      </c>
      <c r="D26" s="99">
        <v>444.0</v>
      </c>
      <c r="E26" s="99">
        <v>127.0</v>
      </c>
      <c r="F26" s="99">
        <v>48.0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1722</v>
      </c>
      <c r="D31" s="99">
        <v>0.0</v>
      </c>
      <c r="E31" s="99">
        <v>1722.0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10150</v>
      </c>
      <c r="D32" s="99">
        <v>0.0</v>
      </c>
      <c r="E32" s="99">
        <v>10150.0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243</v>
      </c>
      <c r="C34" s="98">
        <f t="shared" si="1"/>
        <v>22867</v>
      </c>
      <c r="D34" s="99">
        <v>9247.0</v>
      </c>
      <c r="E34" s="99">
        <v>3280.0</v>
      </c>
      <c r="F34" s="99">
        <v>10340.0</v>
      </c>
      <c r="G34" s="43"/>
      <c r="H34" s="43"/>
      <c r="I34" s="43"/>
      <c r="J34" s="43"/>
      <c r="K34" s="43"/>
      <c r="L34" s="43"/>
      <c r="M34" s="43"/>
      <c r="N34" s="43"/>
      <c r="O34" s="43"/>
      <c r="P34" s="43"/>
      <c r="Q34" s="43"/>
      <c r="R34" s="43"/>
      <c r="S34" s="43"/>
      <c r="T34" s="43"/>
      <c r="U34" s="43"/>
      <c r="V34" s="43"/>
      <c r="W34" s="43"/>
      <c r="X34" s="43"/>
      <c r="Y34" s="43"/>
      <c r="Z34" s="43"/>
    </row>
    <row r="35">
      <c r="A35" s="45" t="s">
        <v>48</v>
      </c>
      <c r="B35" s="60" t="s">
        <v>240</v>
      </c>
      <c r="C35" s="98">
        <f t="shared" si="1"/>
        <v>14551</v>
      </c>
      <c r="D35" s="99">
        <v>900.0</v>
      </c>
      <c r="E35" s="99">
        <v>11871.0</v>
      </c>
      <c r="F35" s="99">
        <v>1780.0</v>
      </c>
      <c r="G35" s="43"/>
      <c r="H35" s="43"/>
      <c r="I35" s="43"/>
      <c r="J35" s="43"/>
      <c r="K35" s="43"/>
      <c r="L35" s="43"/>
      <c r="M35" s="43"/>
      <c r="N35" s="43"/>
      <c r="O35" s="43"/>
      <c r="P35" s="43"/>
      <c r="Q35" s="43"/>
      <c r="R35" s="43"/>
      <c r="S35" s="43"/>
      <c r="T35" s="43"/>
      <c r="U35" s="43"/>
      <c r="V35" s="43"/>
      <c r="W35" s="43"/>
      <c r="X35" s="43"/>
      <c r="Y35" s="43"/>
      <c r="Z35" s="43"/>
    </row>
    <row r="36">
      <c r="A36" s="45" t="s">
        <v>50</v>
      </c>
      <c r="B36" s="60" t="s">
        <v>135</v>
      </c>
      <c r="C36" s="98">
        <f t="shared" si="1"/>
        <v>12969</v>
      </c>
      <c r="D36" s="99">
        <v>2936.0</v>
      </c>
      <c r="E36" s="99">
        <v>5057.0</v>
      </c>
      <c r="F36" s="99">
        <v>4976.0</v>
      </c>
      <c r="G36" s="43"/>
      <c r="H36" s="43"/>
      <c r="I36" s="43"/>
      <c r="J36" s="43"/>
      <c r="K36" s="43"/>
      <c r="L36" s="43"/>
      <c r="M36" s="43"/>
      <c r="N36" s="43"/>
      <c r="O36" s="43"/>
      <c r="P36" s="43"/>
      <c r="Q36" s="43"/>
      <c r="R36" s="43"/>
      <c r="S36" s="43"/>
      <c r="T36" s="43"/>
      <c r="U36" s="43"/>
      <c r="V36" s="43"/>
      <c r="W36" s="43"/>
      <c r="X36" s="43"/>
      <c r="Y36" s="43"/>
      <c r="Z36" s="43"/>
    </row>
    <row r="37">
      <c r="A37" s="45" t="s">
        <v>52</v>
      </c>
      <c r="B37" s="60" t="s">
        <v>244</v>
      </c>
      <c r="C37" s="98">
        <f t="shared" si="1"/>
        <v>9463</v>
      </c>
      <c r="D37" s="99">
        <v>3349.0</v>
      </c>
      <c r="E37" s="99">
        <v>183.0</v>
      </c>
      <c r="F37" s="99">
        <v>5931.0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22181</v>
      </c>
      <c r="D38" s="99">
        <v>11833.0</v>
      </c>
      <c r="E38" s="99">
        <v>5166.0</v>
      </c>
      <c r="F38" s="99">
        <v>5182.0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501586</v>
      </c>
      <c r="D40" s="104">
        <f t="shared" si="2"/>
        <v>347666</v>
      </c>
      <c r="E40" s="104">
        <f t="shared" si="2"/>
        <v>98522</v>
      </c>
      <c r="F40" s="104">
        <f t="shared" si="2"/>
        <v>55398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YOLO BASIN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86622.0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6293.0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9352.0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62608.0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58827.0</v>
      </c>
      <c r="E12" s="109">
        <f>D11-D12</f>
        <v>3781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479501.0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11700.0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597249</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27472.0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27475</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60229.0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509545.0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569774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597249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YOLO BASIN FOUNDATION</v>
      </c>
      <c r="B1" s="2">
        <f>'Revenues 2023'!C1</f>
        <v>2023</v>
      </c>
      <c r="C1" s="177"/>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501586</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1722</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499864</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41655.33333</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86622</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2.079493622</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60229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501586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41798.83333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1.440925385</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479501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501586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41798.83333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11.47163597</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13.55112959</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477069</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515562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0.9253377867</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269882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90778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360660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501586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0.7190392076</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70422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269882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0.260936261</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245</v>
      </c>
      <c r="D41" s="75">
        <f>'Expenses 2023'!D40</f>
        <v>347666</v>
      </c>
      <c r="E41" s="165">
        <f t="shared" ref="E41:E44" si="1">D41/$D$44</f>
        <v>0.6931333809</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98522</v>
      </c>
      <c r="E42" s="165">
        <f t="shared" si="1"/>
        <v>0.1964209527</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55398</v>
      </c>
      <c r="E43" s="165">
        <f t="shared" si="1"/>
        <v>0.1104456663</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501586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489269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55398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8.831889238</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102267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27472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3.722590274</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597249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YOLO BASIN FOUNDATION</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180</v>
      </c>
      <c r="D5" s="178">
        <f>'Ratios 2021'!D8</f>
        <v>9.667388187</v>
      </c>
      <c r="E5" s="178">
        <f>'Ratios 2022'!D8</f>
        <v>12.52157088</v>
      </c>
      <c r="F5" s="178">
        <f>'Ratios 2023'!D8</f>
        <v>2.079493622</v>
      </c>
      <c r="G5" s="178">
        <f>average(D5:F5)</f>
        <v>8.089484231</v>
      </c>
      <c r="H5" s="150" t="s">
        <v>187</v>
      </c>
      <c r="I5" s="43"/>
      <c r="J5" s="43"/>
      <c r="K5" s="43"/>
      <c r="L5" s="43"/>
      <c r="M5" s="43"/>
      <c r="N5" s="43"/>
      <c r="O5" s="43"/>
      <c r="P5" s="43"/>
      <c r="Q5" s="43"/>
      <c r="R5" s="43"/>
      <c r="S5" s="43"/>
      <c r="T5" s="43"/>
      <c r="U5" s="43"/>
      <c r="V5" s="43"/>
      <c r="W5" s="43"/>
      <c r="X5" s="43"/>
      <c r="Y5" s="43"/>
    </row>
    <row r="6">
      <c r="A6" s="139"/>
      <c r="B6" s="52"/>
      <c r="C6" s="45"/>
      <c r="D6" s="45"/>
      <c r="E6" s="45"/>
      <c r="F6" s="179"/>
      <c r="G6" s="179"/>
      <c r="H6" s="179"/>
      <c r="I6" s="43"/>
      <c r="J6" s="43"/>
      <c r="K6" s="43"/>
      <c r="L6" s="43"/>
      <c r="M6" s="43"/>
      <c r="N6" s="43"/>
      <c r="O6" s="43"/>
      <c r="P6" s="43"/>
      <c r="Q6" s="43"/>
      <c r="R6" s="43"/>
      <c r="S6" s="43"/>
      <c r="T6" s="43"/>
      <c r="U6" s="43"/>
      <c r="V6" s="43"/>
      <c r="W6" s="43"/>
      <c r="X6" s="43"/>
      <c r="Y6" s="43"/>
    </row>
    <row r="7">
      <c r="A7" s="141" t="s">
        <v>188</v>
      </c>
      <c r="B7" s="5"/>
      <c r="C7" s="180"/>
      <c r="D7" s="180"/>
      <c r="E7" s="180"/>
      <c r="F7" s="180"/>
      <c r="G7" s="180"/>
      <c r="H7" s="180"/>
      <c r="I7" s="43"/>
      <c r="J7" s="43"/>
      <c r="K7" s="43"/>
      <c r="L7" s="43"/>
      <c r="M7" s="43"/>
      <c r="N7" s="43"/>
      <c r="O7" s="43"/>
      <c r="P7" s="43"/>
      <c r="Q7" s="43"/>
      <c r="R7" s="43"/>
      <c r="S7" s="43"/>
      <c r="T7" s="43"/>
      <c r="U7" s="43"/>
      <c r="V7" s="43"/>
      <c r="W7" s="43"/>
      <c r="X7" s="43"/>
      <c r="Y7" s="43"/>
    </row>
    <row r="8">
      <c r="A8" s="139"/>
      <c r="B8" s="144" t="s">
        <v>189</v>
      </c>
      <c r="C8" s="71"/>
      <c r="D8" s="71"/>
      <c r="E8" s="179"/>
      <c r="F8" s="179"/>
      <c r="G8" s="179"/>
      <c r="H8" s="179"/>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188</v>
      </c>
      <c r="D10" s="149">
        <f>'Ratios 2021'!D14</f>
        <v>2.193003004</v>
      </c>
      <c r="E10" s="149">
        <f>'Ratios 2022'!D14</f>
        <v>1.623543524</v>
      </c>
      <c r="F10" s="149">
        <f>'Ratios 2023'!D14</f>
        <v>1.440925385</v>
      </c>
      <c r="G10" s="178">
        <f>average(D10:F10)</f>
        <v>1.752490638</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9"/>
      <c r="G11" s="179"/>
      <c r="H11" s="179"/>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196</v>
      </c>
      <c r="D15" s="181">
        <f>'Ratios 2021'!D20</f>
        <v>4.082264769</v>
      </c>
      <c r="E15" s="181">
        <f>'Ratios 2022'!D20</f>
        <v>3.171259325</v>
      </c>
      <c r="F15" s="181">
        <f>'Ratios 2023'!D20</f>
        <v>11.47163597</v>
      </c>
      <c r="G15" s="178">
        <f>average(D15:F15)</f>
        <v>6.241720022</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0.798894371</v>
      </c>
      <c r="E20" s="163">
        <f>'Ratios 2022'!D26</f>
        <v>0.8982598985</v>
      </c>
      <c r="F20" s="163">
        <f>'Ratios 2023'!D26</f>
        <v>0.9253377867</v>
      </c>
      <c r="G20" s="182">
        <f>average(D20:F20)</f>
        <v>0.8741640187</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0.7855933489</v>
      </c>
      <c r="E25" s="163">
        <f>'Ratios 2022'!D33</f>
        <v>0.7455561621</v>
      </c>
      <c r="F25" s="163">
        <f>'Ratios 2023'!D33</f>
        <v>0.7190392076</v>
      </c>
      <c r="G25" s="182">
        <f>average(D25:F25)</f>
        <v>0.7500629062</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210</v>
      </c>
      <c r="D30" s="163">
        <f>'Ratios 2021'!D38</f>
        <v>0.04898233453</v>
      </c>
      <c r="E30" s="163">
        <f>'Ratios 2022'!D38</f>
        <v>0.08243121057</v>
      </c>
      <c r="F30" s="163">
        <f>'Ratios 2023'!D38</f>
        <v>0.260936261</v>
      </c>
      <c r="G30" s="182">
        <f>average(D30:F30)</f>
        <v>0.1307832687</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0.7081196711</v>
      </c>
      <c r="E35" s="163">
        <f>'Ratios 2022'!E41</f>
        <v>0.7599125721</v>
      </c>
      <c r="F35" s="163">
        <f>'Ratios 2023'!E41</f>
        <v>0.6931333809</v>
      </c>
      <c r="G35" s="182">
        <f t="shared" ref="G35:G37" si="1">average(D35:F35)</f>
        <v>0.7203885414</v>
      </c>
      <c r="H35" s="182"/>
      <c r="I35" s="43"/>
      <c r="J35" s="43"/>
      <c r="K35" s="43"/>
      <c r="L35" s="43"/>
      <c r="M35" s="43"/>
      <c r="N35" s="43"/>
      <c r="O35" s="43"/>
      <c r="P35" s="43"/>
      <c r="Q35" s="43"/>
      <c r="R35" s="43"/>
      <c r="S35" s="43"/>
      <c r="T35" s="43"/>
      <c r="U35" s="43"/>
      <c r="V35" s="43"/>
      <c r="W35" s="43"/>
      <c r="X35" s="43"/>
      <c r="Y35" s="43"/>
    </row>
    <row r="36">
      <c r="A36" s="139"/>
      <c r="B36" s="52"/>
      <c r="C36" s="148" t="s">
        <v>217</v>
      </c>
      <c r="D36" s="163">
        <f>'Ratios 2021'!E42</f>
        <v>0.008951057438</v>
      </c>
      <c r="E36" s="163">
        <f>'Ratios 2022'!E42</f>
        <v>0.1363151357</v>
      </c>
      <c r="F36" s="163">
        <f>'Ratios 2023'!E42</f>
        <v>0.1964209527</v>
      </c>
      <c r="G36" s="182">
        <f t="shared" si="1"/>
        <v>0.1138957153</v>
      </c>
      <c r="H36" s="182"/>
      <c r="I36" s="43"/>
      <c r="J36" s="43"/>
      <c r="K36" s="43"/>
      <c r="L36" s="43"/>
      <c r="M36" s="43"/>
      <c r="N36" s="43"/>
      <c r="O36" s="43"/>
      <c r="P36" s="43"/>
      <c r="Q36" s="43"/>
      <c r="R36" s="43"/>
      <c r="S36" s="43"/>
      <c r="T36" s="43"/>
      <c r="U36" s="43"/>
      <c r="V36" s="43"/>
      <c r="W36" s="43"/>
      <c r="X36" s="43"/>
      <c r="Y36" s="43"/>
    </row>
    <row r="37">
      <c r="A37" s="139"/>
      <c r="B37" s="183"/>
      <c r="C37" s="148" t="s">
        <v>218</v>
      </c>
      <c r="D37" s="163">
        <f>'Ratios 2021'!E43</f>
        <v>0.2829292715</v>
      </c>
      <c r="E37" s="163">
        <f>'Ratios 2022'!E43</f>
        <v>0.1037722922</v>
      </c>
      <c r="F37" s="163">
        <f>'Ratios 2023'!E43</f>
        <v>0.1104456663</v>
      </c>
      <c r="G37" s="182">
        <f t="shared" si="1"/>
        <v>0.1657157433</v>
      </c>
      <c r="H37" s="182"/>
      <c r="I37" s="43"/>
      <c r="J37" s="43"/>
      <c r="K37" s="43"/>
      <c r="L37" s="43"/>
      <c r="M37" s="43"/>
      <c r="N37" s="43"/>
      <c r="O37" s="43"/>
      <c r="P37" s="43"/>
      <c r="Q37" s="43"/>
      <c r="R37" s="43"/>
      <c r="S37" s="43"/>
      <c r="T37" s="43"/>
      <c r="U37" s="43"/>
      <c r="V37" s="43"/>
      <c r="W37" s="43"/>
      <c r="X37" s="43"/>
      <c r="Y37" s="43"/>
    </row>
    <row r="38">
      <c r="A38" s="139"/>
      <c r="B38" s="183"/>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223</v>
      </c>
      <c r="D42" s="166">
        <f>'Ratios 2021'!D49</f>
        <v>4.624054909</v>
      </c>
      <c r="E42" s="166">
        <f>'Ratios 2022'!D49</f>
        <v>12.0802234</v>
      </c>
      <c r="F42" s="166">
        <f>'Ratios 2023'!D49</f>
        <v>8.831889238</v>
      </c>
      <c r="G42" s="184">
        <f>average(D42:F42)</f>
        <v>8.512055848</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229</v>
      </c>
      <c r="D47" s="149">
        <f>'Ratios 2021'!D54</f>
        <v>11.49897793</v>
      </c>
      <c r="E47" s="149">
        <f>'Ratios 2022'!D54</f>
        <v>7.272242338</v>
      </c>
      <c r="F47" s="149">
        <f>'Ratios 2023'!D54</f>
        <v>3.722590274</v>
      </c>
      <c r="G47" s="178">
        <f>average(D47:F47)</f>
        <v>7.497936848</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235</v>
      </c>
      <c r="D52" s="185">
        <f>'Ratios 2021'!D59</f>
        <v>0</v>
      </c>
      <c r="E52" s="185">
        <f>'Ratios 2022'!D59</f>
        <v>0</v>
      </c>
      <c r="F52" s="185">
        <f>'Ratios 2023'!D59</f>
        <v>0</v>
      </c>
      <c r="G52" s="186">
        <f>average(D52:F52)</f>
        <v>0</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YOLO BASIN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YOLO BASIN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23746.0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56544.0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350880.0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431170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9467.0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9951.0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11381.0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-1430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439207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YOLO BASIN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15000</v>
      </c>
      <c r="D4" s="99">
        <v>15000.0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30075</v>
      </c>
      <c r="D7" s="99">
        <v>7956.0</v>
      </c>
      <c r="E7" s="99">
        <v>12668.0</v>
      </c>
      <c r="F7" s="99">
        <v>9451.0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196129</v>
      </c>
      <c r="D9" s="99">
        <v>117572.0</v>
      </c>
      <c r="E9" s="99">
        <v>26408.0</v>
      </c>
      <c r="F9" s="99">
        <v>52149.0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11080</v>
      </c>
      <c r="D11" s="99">
        <v>9994.0</v>
      </c>
      <c r="E11" s="99">
        <v>1086.0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21624</v>
      </c>
      <c r="D12" s="99">
        <v>16497.0</v>
      </c>
      <c r="E12" s="99">
        <v>2039.0</v>
      </c>
      <c r="F12" s="99">
        <v>3088.0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6500</v>
      </c>
      <c r="D16" s="99">
        <v>5000.0</v>
      </c>
      <c r="E16" s="99">
        <v>1500.0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3496</v>
      </c>
      <c r="D18" s="99">
        <v>0.0</v>
      </c>
      <c r="E18" s="99">
        <v>0.0</v>
      </c>
      <c r="F18" s="99">
        <v>3496.0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13136</v>
      </c>
      <c r="D20" s="99">
        <v>7100.0</v>
      </c>
      <c r="E20" s="99">
        <v>966.0</v>
      </c>
      <c r="F20" s="99">
        <v>5070.0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812</v>
      </c>
      <c r="D26" s="99">
        <v>356.0</v>
      </c>
      <c r="E26" s="99">
        <v>0.0</v>
      </c>
      <c r="F26" s="99">
        <v>456.0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1097</v>
      </c>
      <c r="D31" s="99">
        <v>0.0</v>
      </c>
      <c r="E31" s="99">
        <v>1097.0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29355</v>
      </c>
      <c r="D34" s="99">
        <v>13985.0</v>
      </c>
      <c r="E34" s="99">
        <v>5587.0</v>
      </c>
      <c r="F34" s="99">
        <v>9783.0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16286</v>
      </c>
      <c r="D35" s="99">
        <v>16286.0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135</v>
      </c>
      <c r="C36" s="98">
        <f t="shared" si="1"/>
        <v>13040</v>
      </c>
      <c r="D36" s="99">
        <v>7482.0</v>
      </c>
      <c r="E36" s="99">
        <v>2558.0</v>
      </c>
      <c r="F36" s="99">
        <v>3000.0</v>
      </c>
      <c r="G36" s="43"/>
      <c r="H36" s="43"/>
      <c r="I36" s="43"/>
      <c r="J36" s="43"/>
      <c r="K36" s="43"/>
      <c r="L36" s="43"/>
      <c r="M36" s="43"/>
      <c r="N36" s="43"/>
      <c r="O36" s="43"/>
      <c r="P36" s="43"/>
      <c r="Q36" s="43"/>
      <c r="R36" s="43"/>
      <c r="S36" s="43"/>
      <c r="T36" s="43"/>
      <c r="U36" s="43"/>
      <c r="V36" s="43"/>
      <c r="W36" s="43"/>
      <c r="X36" s="43"/>
      <c r="Y36" s="43"/>
      <c r="Z36" s="43"/>
    </row>
    <row r="37">
      <c r="A37" s="45" t="s">
        <v>52</v>
      </c>
      <c r="B37" s="103" t="s">
        <v>136</v>
      </c>
      <c r="C37" s="98">
        <f t="shared" si="1"/>
        <v>7536</v>
      </c>
      <c r="D37" s="99">
        <v>3150.0</v>
      </c>
      <c r="E37" s="99">
        <v>39.0</v>
      </c>
      <c r="F37" s="99">
        <v>4347.0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-35596</v>
      </c>
      <c r="D38" s="99">
        <v>12997.0</v>
      </c>
      <c r="E38" s="99">
        <v>-50998.0</v>
      </c>
      <c r="F38" s="99">
        <v>2405.0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329570</v>
      </c>
      <c r="D40" s="104">
        <f t="shared" si="2"/>
        <v>233375</v>
      </c>
      <c r="E40" s="104">
        <f t="shared" si="2"/>
        <v>2950</v>
      </c>
      <c r="F40" s="104">
        <f t="shared" si="2"/>
        <v>93245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YOLO BASIN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202060.0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62563.0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1763.0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9256.0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62608.0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55383.0</v>
      </c>
      <c r="E12" s="109">
        <f>D11-D12</f>
        <v>7225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112116.0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61308.0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456291</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15721.0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8250.0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23971</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60229.0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372091.0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432320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456291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YOLO BASIN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329570</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1097</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328473</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27372.75</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264623</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9.667388187</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60229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329570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27464.16667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2.193003004</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112116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329570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27464.16667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4.082264769</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13.74965296</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350880</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439207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0.798894371</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226204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32704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258908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329570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0.7855933489</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11080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226204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0.04898233453</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233375</v>
      </c>
      <c r="E41" s="165">
        <f t="shared" ref="E41:E44" si="1">D41/$D$44</f>
        <v>0.7081196711</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2950</v>
      </c>
      <c r="E42" s="165">
        <f t="shared" si="1"/>
        <v>0.008951057438</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93245</v>
      </c>
      <c r="E43" s="165">
        <f t="shared" si="1"/>
        <v>0.2829292715</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329570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431170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93245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4.624054909</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275642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23971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11.49897793</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456291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YOLO BASIN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47267.0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510791.0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558058</v>
      </c>
      <c r="G9" s="58"/>
      <c r="H9" s="58"/>
      <c r="I9" s="172" t="s">
        <v>237</v>
      </c>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3"/>
      <c r="H12" s="43"/>
      <c r="I12" s="174"/>
      <c r="J12" s="43"/>
      <c r="K12" s="43"/>
      <c r="L12" s="43"/>
      <c r="M12" s="43"/>
      <c r="N12" s="43"/>
      <c r="O12" s="43"/>
      <c r="P12" s="43"/>
      <c r="Q12" s="43"/>
      <c r="R12" s="43"/>
      <c r="S12" s="43"/>
      <c r="T12" s="43"/>
      <c r="U12" s="43"/>
      <c r="V12" s="43"/>
      <c r="W12" s="43"/>
      <c r="X12" s="43"/>
      <c r="Y12" s="43"/>
      <c r="Z12" s="43"/>
    </row>
    <row r="13">
      <c r="A13" s="49"/>
      <c r="B13" s="45" t="s">
        <v>52</v>
      </c>
      <c r="C13" s="175"/>
      <c r="D13" s="61"/>
      <c r="E13" s="61"/>
      <c r="F13" s="62">
        <v>0.0</v>
      </c>
      <c r="G13" s="173"/>
      <c r="H13" s="43"/>
      <c r="J13" s="173"/>
      <c r="K13" s="43"/>
      <c r="L13" s="43"/>
      <c r="M13" s="43"/>
      <c r="N13" s="43"/>
      <c r="O13" s="43"/>
      <c r="P13" s="43"/>
      <c r="Q13" s="43"/>
      <c r="R13" s="43"/>
      <c r="S13" s="43"/>
      <c r="T13" s="43"/>
      <c r="U13" s="43"/>
      <c r="V13" s="43"/>
      <c r="W13" s="43"/>
      <c r="X13" s="43"/>
      <c r="Y13" s="43"/>
      <c r="Z13" s="43"/>
    </row>
    <row r="14">
      <c r="A14" s="49"/>
      <c r="B14" s="45" t="s">
        <v>54</v>
      </c>
      <c r="C14" s="176"/>
      <c r="D14" s="61"/>
      <c r="E14" s="61"/>
      <c r="F14" s="62">
        <v>0.0</v>
      </c>
      <c r="G14" s="173"/>
      <c r="H14" s="43"/>
      <c r="J14" s="173"/>
      <c r="K14" s="43"/>
      <c r="L14" s="43"/>
      <c r="M14" s="43"/>
      <c r="N14" s="43"/>
      <c r="O14" s="43"/>
      <c r="P14" s="43"/>
      <c r="Q14" s="43"/>
      <c r="R14" s="43"/>
      <c r="S14" s="43"/>
      <c r="T14" s="43"/>
      <c r="U14" s="43"/>
      <c r="V14" s="43"/>
      <c r="W14" s="43"/>
      <c r="X14" s="43"/>
      <c r="Y14" s="43"/>
      <c r="Z14" s="43"/>
    </row>
    <row r="15">
      <c r="A15" s="52"/>
      <c r="B15" s="45" t="s">
        <v>56</v>
      </c>
      <c r="C15" s="176"/>
      <c r="D15" s="61"/>
      <c r="E15" s="61"/>
      <c r="F15" s="62">
        <v>0.0</v>
      </c>
      <c r="G15" s="43"/>
      <c r="H15" s="43"/>
      <c r="J15" s="17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6050.0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16433.0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12130.0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4303</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239</v>
      </c>
      <c r="D39" s="74"/>
      <c r="E39" s="48">
        <v>234.0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234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568645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YOLO BASIN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26261</v>
      </c>
      <c r="D4" s="99">
        <v>26261.0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44058</v>
      </c>
      <c r="D7" s="99">
        <v>38212.0</v>
      </c>
      <c r="E7" s="99">
        <v>5061.0</v>
      </c>
      <c r="F7" s="99">
        <v>785.0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240179</v>
      </c>
      <c r="D9" s="99">
        <v>219357.0</v>
      </c>
      <c r="E9" s="99">
        <v>7486.0</v>
      </c>
      <c r="F9" s="99">
        <v>13336.0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23430</v>
      </c>
      <c r="D11" s="99">
        <v>9948.0</v>
      </c>
      <c r="E11" s="99">
        <v>9570.0</v>
      </c>
      <c r="F11" s="99">
        <v>3912.0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24230</v>
      </c>
      <c r="D12" s="99">
        <v>22568.0</v>
      </c>
      <c r="E12" s="99">
        <v>989.0</v>
      </c>
      <c r="F12" s="99">
        <v>673.0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1625</v>
      </c>
      <c r="D16" s="99">
        <v>0.0</v>
      </c>
      <c r="E16" s="99">
        <v>1625.0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1563</v>
      </c>
      <c r="D18" s="99">
        <v>0.0</v>
      </c>
      <c r="E18" s="99">
        <v>0.0</v>
      </c>
      <c r="F18" s="99">
        <v>1563.0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15480</v>
      </c>
      <c r="D20" s="99">
        <v>850.0</v>
      </c>
      <c r="E20" s="99">
        <v>14146.0</v>
      </c>
      <c r="F20" s="99">
        <v>484.0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282</v>
      </c>
      <c r="D26" s="99">
        <v>216.0</v>
      </c>
      <c r="E26" s="99">
        <v>58.0</v>
      </c>
      <c r="F26" s="99">
        <v>8.0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1722</v>
      </c>
      <c r="D31" s="99">
        <v>0.0</v>
      </c>
      <c r="E31" s="99">
        <v>1722.0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19373</v>
      </c>
      <c r="D34" s="99">
        <v>7263.0</v>
      </c>
      <c r="E34" s="99">
        <v>2486.0</v>
      </c>
      <c r="F34" s="99">
        <v>9624.0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10998</v>
      </c>
      <c r="D35" s="99">
        <v>3224.0</v>
      </c>
      <c r="E35" s="99">
        <v>4641.0</v>
      </c>
      <c r="F35" s="99">
        <v>3133.0</v>
      </c>
      <c r="G35" s="43"/>
      <c r="H35" s="43"/>
      <c r="I35" s="43"/>
      <c r="J35" s="43"/>
      <c r="K35" s="43"/>
      <c r="L35" s="43"/>
      <c r="M35" s="43"/>
      <c r="N35" s="43"/>
      <c r="O35" s="43"/>
      <c r="P35" s="43"/>
      <c r="Q35" s="43"/>
      <c r="R35" s="43"/>
      <c r="S35" s="43"/>
      <c r="T35" s="43"/>
      <c r="U35" s="43"/>
      <c r="V35" s="43"/>
      <c r="W35" s="43"/>
      <c r="X35" s="43"/>
      <c r="Y35" s="43"/>
      <c r="Z35" s="43"/>
    </row>
    <row r="36">
      <c r="A36" s="45" t="s">
        <v>50</v>
      </c>
      <c r="B36" s="60" t="s">
        <v>134</v>
      </c>
      <c r="C36" s="98">
        <f t="shared" si="1"/>
        <v>10573</v>
      </c>
      <c r="D36" s="99">
        <v>5323.0</v>
      </c>
      <c r="E36" s="99">
        <v>2470.0</v>
      </c>
      <c r="F36" s="99">
        <v>2780.0</v>
      </c>
      <c r="G36" s="43"/>
      <c r="H36" s="43"/>
      <c r="I36" s="43"/>
      <c r="J36" s="43"/>
      <c r="K36" s="43"/>
      <c r="L36" s="43"/>
      <c r="M36" s="43"/>
      <c r="N36" s="43"/>
      <c r="O36" s="43"/>
      <c r="P36" s="43"/>
      <c r="Q36" s="43"/>
      <c r="R36" s="43"/>
      <c r="S36" s="43"/>
      <c r="T36" s="43"/>
      <c r="U36" s="43"/>
      <c r="V36" s="43"/>
      <c r="W36" s="43"/>
      <c r="X36" s="43"/>
      <c r="Y36" s="43"/>
      <c r="Z36" s="43"/>
    </row>
    <row r="37">
      <c r="A37" s="45" t="s">
        <v>52</v>
      </c>
      <c r="B37" s="60" t="s">
        <v>240</v>
      </c>
      <c r="C37" s="98">
        <f t="shared" si="1"/>
        <v>7703</v>
      </c>
      <c r="D37" s="99">
        <v>1999.0</v>
      </c>
      <c r="E37" s="99">
        <v>3924.0</v>
      </c>
      <c r="F37" s="99">
        <v>1780.0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17690</v>
      </c>
      <c r="D38" s="99">
        <v>3067.0</v>
      </c>
      <c r="E38" s="99">
        <v>6505.0</v>
      </c>
      <c r="F38" s="99">
        <v>8118.0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445167</v>
      </c>
      <c r="D40" s="104">
        <f t="shared" si="2"/>
        <v>338288</v>
      </c>
      <c r="E40" s="104">
        <f t="shared" si="2"/>
        <v>60683</v>
      </c>
      <c r="F40" s="104">
        <f t="shared" si="2"/>
        <v>46196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YOLO BASIN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398791.0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63928.0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18600.0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6743.0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62608.0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57105.0</v>
      </c>
      <c r="E12" s="109">
        <f>D11-D12</f>
        <v>5503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117645.0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11701.0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622911</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19613.0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47500.0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67113</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60229.0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495569.0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555798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622911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