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<sst xmlns="http://schemas.openxmlformats.org/spreadsheetml/2006/main" count="865" uniqueCount="248">
  <si>
    <t>MAINE COMMUNITY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</si>
  <si>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</si>
  <si>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</si>
  <si>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</si>
  <si>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</si>
  <si>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</si>
  <si>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</si>
  <si>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</si>
  <si>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</si>
  <si>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</si>
  <si>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</si>
  <si>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</si>
  <si>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</si>
  <si>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</si>
  <si>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</si>
  <si>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</si>
  <si>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</si>
  <si>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</si>
  <si>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</si>
  <si>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</si>
  <si>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</si>
  <si>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</si>
  <si>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</si>
  <si>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</si>
  <si>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</si>
  <si>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</si>
  <si>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</si>
  <si>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</si>
  <si>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</si>
  <si>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</si>
  <si>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</si>
  <si>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</si>
  <si>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</si>
  <si>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</si>
  <si>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</si>
  <si>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</si>
  <si>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</si>
  <si>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</si>
  <si>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</si>
  <si>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</si>
  <si>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</si>
  <si>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</si>
  <si>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</si>
  <si>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</si>
  <si>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</si>
  <si>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</si>
  <si>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</si>
  <si>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</si>
  <si>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</si>
  <si>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</si>
  <si>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</si>
  <si>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</si>
  <si>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</si>
  <si>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</si>
  <si>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</si>
  <si>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</si>
  <si>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</si>
  <si>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</si>
  <si>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</si>
  <si>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</si>
  <si>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</si>
  <si>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</si>
  <si>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</si>
  <si>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</si>
  <si>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Fees for Services</t>
  </si>
  <si>
    <t>Other Programs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</si>
  <si>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</si>
  <si>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</si>
  <si>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</si>
  <si>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</si>
  <si>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</si>
  <si>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</si>
  <si>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</si>
  <si>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</si>
  <si>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</si>
  <si>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</si>
  <si>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</si>
  <si>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</si>
  <si>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</si>
  <si>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</si>
  <si>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</si>
  <si>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</si>
  <si>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</si>
  <si>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</si>
  <si>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</si>
  <si>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</si>
  <si>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</si>
  <si>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</si>
  <si>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</si>
  <si>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</si>
  <si>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</si>
  <si>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</si>
  <si>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</si>
  <si>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</si>
  <si>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</si>
  <si>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</si>
  <si>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</si>
  <si>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</si>
  <si>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</si>
  <si>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</si>
  <si>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</si>
  <si>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</si>
  <si>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</si>
  <si>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</si>
  <si>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</si>
  <si>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</si>
  <si>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</si>
  <si>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</si>
  <si>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</si>
  <si>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</si>
  <si>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</si>
  <si>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</si>
  <si>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</si>
  <si>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</si>
  <si>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</si>
  <si>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</si>
  <si>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</si>
  <si>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</si>
  <si>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</si>
  <si>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</si>
  <si>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</si>
  <si>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</si>
  <si>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</si>
  <si>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</si>
  <si>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</si>
  <si>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</si>
  <si>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</si>
  <si>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</si>
  <si>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</si>
  <si>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</si>
  <si>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</si>
  <si>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</si>
  <si>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</si>
  <si>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</si>
  <si>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</si>
  <si>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Special Programs </t>
  </si>
  <si>
    <t xml:space="preserve">PILOT </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</si>
  <si>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</si>
  <si>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</si>
  <si>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</si>
  <si>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</si>
  <si>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</si>
  <si>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</si>
  <si>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</si>
  <si>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</si>
  <si>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</si>
  <si>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</si>
  <si>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</si>
  <si>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</si>
  <si>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</si>
  <si>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</si>
  <si>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</si>
  <si>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</si>
  <si>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</si>
  <si>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</si>
  <si>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</si>
  <si>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</si>
  <si>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</si>
  <si>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</si>
  <si>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</si>
  <si>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</si>
  <si>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</si>
  <si>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</si>
  <si>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</si>
  <si>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</si>
  <si>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</si>
  <si>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</si>
  <si>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</si>
  <si>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</si>
  <si>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</si>
  <si>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</si>
  <si>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</si>
  <si>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</si>
  <si>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</si>
  <si>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</si>
  <si>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</si>
  <si>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</si>
  <si>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</si>
  <si>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</si>
  <si>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</si>
  <si>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</si>
  <si>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</si>
  <si>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</si>
  <si>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</si>
  <si>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</si>
  <si>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</si>
  <si>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</si>
  <si>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</si>
  <si>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</si>
  <si>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</si>
  <si>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</si>
  <si>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</si>
  <si>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</si>
  <si>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</si>
  <si>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</si>
  <si>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</si>
  <si>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</si>
  <si>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</si>
  <si>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</si>
  <si>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</si>
  <si>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</si>
  <si>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</si>
  <si>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</si>
  <si>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</si>
  <si>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</si>
  <si>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</si>
  <si>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</si>
  <si>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</si>
  <si>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</si>
  <si>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</si>
  <si>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</si>
  <si>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</si>
  <si>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</si>
  <si>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</si>
  <si>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</si>
  <si>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</si>
  <si>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</si>
  <si>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</si>
  <si>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</si>
  <si>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</si>
  <si>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</si>
  <si>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</si>
  <si>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</si>
  <si>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</si>
  <si>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</si>
  <si>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</si>
  <si>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</si>
  <si>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</si>
  <si>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</si>
  <si>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</si>
  <si>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</si>
  <si>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</si>
  <si>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</si>
  <si>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</si>
  <si>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</si>
  <si>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</si>
  <si>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</si>
  <si>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</si>
  <si>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PILOT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</si>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</sst>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MAINE COMMUNITY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66170535</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79250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66091285</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5507607.083</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56743682</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10.30278325</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526177918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66170535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5514211.25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95.42215453</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598309586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66170535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5514211.25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108.5032036</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118.8059869</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2022'!F10:F15)</f>
        <v>39071668</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52365869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0.7461285136</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4403771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1130259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5534030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66170535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0.08363284353</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834591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4403771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0.1895173477</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239</v>
      </c>
      <c r="D41" s="75">
        <f>'Expenses 2022'!D40</f>
        <v>56526930</v>
      </c>
      <c r="E41" s="165">
        <f t="shared" ref="E41:E44" si="1">D41/$D$44</f>
        <v>0.8542613415</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7668541</v>
      </c>
      <c r="E42" s="165">
        <f t="shared" si="1"/>
        <v>0.1158905697</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1975064</v>
      </c>
      <c r="E43" s="165">
        <f t="shared" si="1"/>
        <v>0.02984808873</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66170535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39153234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1975064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19.82377989</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57322979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2991698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19.16068367</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660555891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MAINE COMMUNITY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25955.0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5.0966461E7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1.041463E7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50992416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1141200.0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1141200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5418571.0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4.18450823E8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3.67332632E8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51118191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51118191</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108670378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MAINE COMMUNITY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55595110</v>
      </c>
      <c r="D3" s="99">
        <v>5.559511E7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3117701</v>
      </c>
      <c r="D4" s="99">
        <v>3117701.0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267612</v>
      </c>
      <c r="D5" s="99">
        <v>267612.0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1639125</v>
      </c>
      <c r="D7" s="99">
        <v>429779.0</v>
      </c>
      <c r="E7" s="99">
        <v>548779.0</v>
      </c>
      <c r="F7" s="99">
        <v>660567.0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3161188</v>
      </c>
      <c r="D9" s="99">
        <v>828787.0</v>
      </c>
      <c r="E9" s="99">
        <v>1058580.0</v>
      </c>
      <c r="F9" s="99">
        <v>1273821.0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260321</v>
      </c>
      <c r="D10" s="99">
        <v>68250.0</v>
      </c>
      <c r="E10" s="99">
        <v>87173.0</v>
      </c>
      <c r="F10" s="99">
        <v>104898.0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721330</v>
      </c>
      <c r="D11" s="99">
        <v>189119.0</v>
      </c>
      <c r="E11" s="99">
        <v>241539.0</v>
      </c>
      <c r="F11" s="99">
        <v>290672.0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298427</v>
      </c>
      <c r="D12" s="99">
        <v>78243.0</v>
      </c>
      <c r="E12" s="99">
        <v>99927.0</v>
      </c>
      <c r="F12" s="99">
        <v>120257.0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58222</v>
      </c>
      <c r="D15" s="99">
        <v>0.0</v>
      </c>
      <c r="E15" s="99">
        <v>58222.0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48500</v>
      </c>
      <c r="D16" s="99">
        <v>0.0</v>
      </c>
      <c r="E16" s="99">
        <v>48500.0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4942852</v>
      </c>
      <c r="D19" s="99">
        <v>0.0</v>
      </c>
      <c r="E19" s="99">
        <v>4942852.0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450050</v>
      </c>
      <c r="D20" s="99">
        <v>207797.0</v>
      </c>
      <c r="E20" s="99">
        <v>189478.0</v>
      </c>
      <c r="F20" s="99">
        <v>52775.0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103367</v>
      </c>
      <c r="D21" s="99">
        <v>0.0</v>
      </c>
      <c r="E21" s="99">
        <v>0.0</v>
      </c>
      <c r="F21" s="99">
        <v>103367.0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314947</v>
      </c>
      <c r="D22" s="99">
        <v>63745.0</v>
      </c>
      <c r="E22" s="99">
        <v>189295.0</v>
      </c>
      <c r="F22" s="99">
        <v>61907.0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539772</v>
      </c>
      <c r="D23" s="99">
        <v>141519.0</v>
      </c>
      <c r="E23" s="99">
        <v>180741.0</v>
      </c>
      <c r="F23" s="99">
        <v>217512.0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239480</v>
      </c>
      <c r="D25" s="99">
        <v>62788.0</v>
      </c>
      <c r="E25" s="99">
        <v>80189.0</v>
      </c>
      <c r="F25" s="99">
        <v>96503.0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133537</v>
      </c>
      <c r="D26" s="99">
        <v>23135.0</v>
      </c>
      <c r="E26" s="99">
        <v>84128.0</v>
      </c>
      <c r="F26" s="99">
        <v>26274.0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140020</v>
      </c>
      <c r="D28" s="99">
        <v>28603.0</v>
      </c>
      <c r="E28" s="99">
        <v>100754.0</v>
      </c>
      <c r="F28" s="99">
        <v>10663.0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72708</v>
      </c>
      <c r="D31" s="99">
        <v>0.0</v>
      </c>
      <c r="E31" s="99">
        <v>72708.0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80024</v>
      </c>
      <c r="D32" s="99">
        <v>20981.0</v>
      </c>
      <c r="E32" s="99">
        <v>26796.0</v>
      </c>
      <c r="F32" s="99">
        <v>32247.0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93321</v>
      </c>
      <c r="D34" s="99">
        <v>67739.0</v>
      </c>
      <c r="E34" s="99">
        <v>10487.0</v>
      </c>
      <c r="F34" s="99">
        <v>15095.0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12000</v>
      </c>
      <c r="D35" s="99">
        <v>12000.0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72289614</v>
      </c>
      <c r="D40" s="104">
        <f t="shared" si="2"/>
        <v>61202908</v>
      </c>
      <c r="E40" s="104">
        <f t="shared" si="2"/>
        <v>8020148</v>
      </c>
      <c r="F40" s="104">
        <f t="shared" si="2"/>
        <v>3066558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MAINE COMMUNITY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300.0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8.4691381E7</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313837.0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2307119.0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644914.0</v>
      </c>
      <c r="E12" s="109">
        <f>D11-D12</f>
        <v>1662205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3.40484028E8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2.99666806E8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1081186.0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835883.0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3504909.0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732240535</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796934.0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1240000.0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1.49216276E8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151253210</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5.7255159E8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8435735.0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580987325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732240535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MAINE COMMUNITY FOUNDATION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72289614</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72708</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72216906</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6018075.5</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84691681</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14.07288443</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572551590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72289614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6024134.5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95.0429626</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641232020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72289614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6024134.5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106.4438418</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120.5167263</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50966461</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108670378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0.4690004943</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4800313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1280078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6080391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72289614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0.08411154333</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981651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4800313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0.2044972901</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241</v>
      </c>
      <c r="D41" s="75">
        <f>'Expenses 2023'!D40</f>
        <v>61202908</v>
      </c>
      <c r="E41" s="165">
        <f t="shared" ref="E41:E44" si="1">D41/$D$44</f>
        <v>0.8466348707</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8020148</v>
      </c>
      <c r="E42" s="165">
        <f t="shared" si="1"/>
        <v>0.1109446787</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3066558</v>
      </c>
      <c r="E43" s="165">
        <f t="shared" si="1"/>
        <v>0.04242045061</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72289614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50992416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3066558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16.62855097</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85005518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2036934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41.73209245</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732240535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MAINE COMMUNITY FOUNDATION</v>
      </c>
      <c r="B1" s="2" t="s">
        <v>242</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9"/>
      <c r="B5" s="49"/>
      <c r="C5" s="148" t="s">
        <v>180</v>
      </c>
      <c r="D5" s="177">
        <f>'Ratios 2021'!D8</f>
        <v>22.32990251</v>
      </c>
      <c r="E5" s="177">
        <f>'Ratios 2022'!D8</f>
        <v>10.30278325</v>
      </c>
      <c r="F5" s="177">
        <f>'Ratios 2023'!D8</f>
        <v>14.07288443</v>
      </c>
      <c r="G5" s="177">
        <f>average(D5:F5)</f>
        <v>15.56852339</v>
      </c>
      <c r="H5" s="150" t="s">
        <v>187</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188</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189</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9"/>
      <c r="B10" s="49"/>
      <c r="C10" s="148" t="s">
        <v>188</v>
      </c>
      <c r="D10" s="149">
        <f>'Ratios 2021'!D14</f>
        <v>139.145359</v>
      </c>
      <c r="E10" s="149">
        <f>'Ratios 2022'!D14</f>
        <v>95.42215453</v>
      </c>
      <c r="F10" s="149">
        <f>'Ratios 2023'!D14</f>
        <v>95.0429626</v>
      </c>
      <c r="G10" s="177">
        <f>average(D10:F10)</f>
        <v>109.8701587</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9"/>
      <c r="B15" s="49"/>
      <c r="C15" s="148" t="s">
        <v>196</v>
      </c>
      <c r="D15" s="180">
        <f>'Ratios 2021'!D20</f>
        <v>146.2557271</v>
      </c>
      <c r="E15" s="180">
        <f>'Ratios 2022'!D20</f>
        <v>108.5032036</v>
      </c>
      <c r="F15" s="180">
        <f>'Ratios 2023'!D20</f>
        <v>106.4438418</v>
      </c>
      <c r="G15" s="177">
        <f>average(D15:F15)</f>
        <v>120.4009242</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0.5415193235</v>
      </c>
      <c r="E20" s="163">
        <f>'Ratios 2022'!D26</f>
        <v>0.7461285136</v>
      </c>
      <c r="F20" s="163">
        <f>'Ratios 2023'!D26</f>
        <v>0.4690004943</v>
      </c>
      <c r="G20" s="181">
        <f>average(D20:F20)</f>
        <v>0.5855494438</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0.08908262919</v>
      </c>
      <c r="E25" s="163">
        <f>'Ratios 2022'!D33</f>
        <v>0.08363284353</v>
      </c>
      <c r="F25" s="163">
        <f>'Ratios 2023'!D33</f>
        <v>0.08411154333</v>
      </c>
      <c r="G25" s="181">
        <f>average(D25:F25)</f>
        <v>0.08560900535</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9"/>
      <c r="B30" s="49"/>
      <c r="C30" s="148" t="s">
        <v>210</v>
      </c>
      <c r="D30" s="163">
        <f>'Ratios 2021'!D38</f>
        <v>0.1810362057</v>
      </c>
      <c r="E30" s="163">
        <f>'Ratios 2022'!D38</f>
        <v>0.1895173477</v>
      </c>
      <c r="F30" s="163">
        <f>'Ratios 2023'!D38</f>
        <v>0.2044972901</v>
      </c>
      <c r="G30" s="181">
        <f>average(D30:F30)</f>
        <v>0.1916836145</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9"/>
      <c r="B35" s="49"/>
      <c r="C35" s="148" t="s">
        <v>247</v>
      </c>
      <c r="D35" s="163">
        <f>'Ratios 2021'!E41</f>
        <v>0.8196013722</v>
      </c>
      <c r="E35" s="163">
        <f>'Ratios 2022'!E41</f>
        <v>0.8542613415</v>
      </c>
      <c r="F35" s="163">
        <f>'Ratios 2023'!E41</f>
        <v>0.8466348707</v>
      </c>
      <c r="G35" s="181">
        <f t="shared" ref="G35:G37" si="1">average(D35:F35)</f>
        <v>0.8401658615</v>
      </c>
      <c r="H35" s="181"/>
      <c r="I35" s="43"/>
      <c r="J35" s="43"/>
      <c r="K35" s="43"/>
      <c r="L35" s="43"/>
      <c r="M35" s="43"/>
      <c r="N35" s="43"/>
      <c r="O35" s="43"/>
      <c r="P35" s="43"/>
      <c r="Q35" s="43"/>
      <c r="R35" s="43"/>
      <c r="S35" s="43"/>
      <c r="T35" s="43"/>
      <c r="U35" s="43"/>
      <c r="V35" s="43"/>
      <c r="W35" s="43"/>
      <c r="X35" s="43"/>
      <c r="Y35" s="43"/>
    </row>
    <row r="36">
      <c r="A36" s="139"/>
      <c r="B36" s="52"/>
      <c r="C36" s="148" t="s">
        <v>217</v>
      </c>
      <c r="D36" s="163">
        <f>'Ratios 2021'!E42</f>
        <v>0.1500955742</v>
      </c>
      <c r="E36" s="163">
        <f>'Ratios 2022'!E42</f>
        <v>0.1158905697</v>
      </c>
      <c r="F36" s="163">
        <f>'Ratios 2023'!E42</f>
        <v>0.1109446787</v>
      </c>
      <c r="G36" s="181">
        <f t="shared" si="1"/>
        <v>0.1256436075</v>
      </c>
      <c r="H36" s="181"/>
      <c r="I36" s="43"/>
      <c r="J36" s="43"/>
      <c r="K36" s="43"/>
      <c r="L36" s="43"/>
      <c r="M36" s="43"/>
      <c r="N36" s="43"/>
      <c r="O36" s="43"/>
      <c r="P36" s="43"/>
      <c r="Q36" s="43"/>
      <c r="R36" s="43"/>
      <c r="S36" s="43"/>
      <c r="T36" s="43"/>
      <c r="U36" s="43"/>
      <c r="V36" s="43"/>
      <c r="W36" s="43"/>
      <c r="X36" s="43"/>
      <c r="Y36" s="43"/>
    </row>
    <row r="37">
      <c r="A37" s="139"/>
      <c r="B37" s="182"/>
      <c r="C37" s="148" t="s">
        <v>218</v>
      </c>
      <c r="D37" s="163">
        <f>'Ratios 2021'!E43</f>
        <v>0.03030305361</v>
      </c>
      <c r="E37" s="163">
        <f>'Ratios 2022'!E43</f>
        <v>0.02984808873</v>
      </c>
      <c r="F37" s="163">
        <f>'Ratios 2023'!E43</f>
        <v>0.04242045061</v>
      </c>
      <c r="G37" s="181">
        <f t="shared" si="1"/>
        <v>0.03419053098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9"/>
      <c r="B42" s="49"/>
      <c r="C42" s="148" t="s">
        <v>223</v>
      </c>
      <c r="D42" s="166">
        <f>'Ratios 2021'!D49</f>
        <v>32.08136222</v>
      </c>
      <c r="E42" s="166">
        <f>'Ratios 2022'!D49</f>
        <v>19.82377989</v>
      </c>
      <c r="F42" s="166">
        <f>'Ratios 2023'!D49</f>
        <v>16.62855097</v>
      </c>
      <c r="G42" s="183">
        <f>average(D42:F42)</f>
        <v>22.84456436</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9"/>
      <c r="B47" s="49"/>
      <c r="C47" s="148" t="s">
        <v>229</v>
      </c>
      <c r="D47" s="149">
        <f>'Ratios 2021'!D54</f>
        <v>176.7739651</v>
      </c>
      <c r="E47" s="149">
        <f>'Ratios 2022'!D54</f>
        <v>19.16068367</v>
      </c>
      <c r="F47" s="149">
        <f>'Ratios 2023'!D54</f>
        <v>41.73209245</v>
      </c>
      <c r="G47" s="177">
        <f>average(D47:F47)</f>
        <v>79.22224707</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9"/>
      <c r="B52" s="49"/>
      <c r="C52" s="148" t="s">
        <v>235</v>
      </c>
      <c r="D52" s="184">
        <f>'Ratios 2021'!D59</f>
        <v>0</v>
      </c>
      <c r="E52" s="184">
        <f>'Ratios 2022'!D59</f>
        <v>0</v>
      </c>
      <c r="F52" s="184">
        <f>'Ratios 2023'!D59</f>
        <v>0</v>
      </c>
      <c r="G52" s="185">
        <f>average(D52:F52)</f>
        <v>0</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MAINE COMMUNITY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MAINE COMMUNITY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3210.0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5.3095198E7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1.0097303E7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53098408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1079045.0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1079095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2433161.0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3.18500769E8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2.77062858E8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41437911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41437911</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98048575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MAINE COMMUNITY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39560982</v>
      </c>
      <c r="D3" s="99">
        <v>3.9560982E7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2555764</v>
      </c>
      <c r="D4" s="99">
        <v>2555764.0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327243</v>
      </c>
      <c r="D5" s="99">
        <v>327243.0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1375819</v>
      </c>
      <c r="D7" s="99">
        <v>495942.0</v>
      </c>
      <c r="E7" s="99">
        <v>507751.0</v>
      </c>
      <c r="F7" s="99">
        <v>372126.0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2511884</v>
      </c>
      <c r="D9" s="99">
        <v>905461.0</v>
      </c>
      <c r="E9" s="99">
        <v>927019.0</v>
      </c>
      <c r="F9" s="99">
        <v>679404.0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196617</v>
      </c>
      <c r="D10" s="99">
        <v>70875.0</v>
      </c>
      <c r="E10" s="99">
        <v>72562.0</v>
      </c>
      <c r="F10" s="99">
        <v>53180.0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507198</v>
      </c>
      <c r="D11" s="99">
        <v>182830.0</v>
      </c>
      <c r="E11" s="99">
        <v>187183.0</v>
      </c>
      <c r="F11" s="99">
        <v>137185.0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274070</v>
      </c>
      <c r="D12" s="99">
        <v>98794.0</v>
      </c>
      <c r="E12" s="99">
        <v>101147.0</v>
      </c>
      <c r="F12" s="99">
        <v>74129.0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26778</v>
      </c>
      <c r="D15" s="99">
        <v>0.0</v>
      </c>
      <c r="E15" s="99">
        <v>26778.0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45500</v>
      </c>
      <c r="D16" s="99">
        <v>0.0</v>
      </c>
      <c r="E16" s="99">
        <v>45500.0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5706056</v>
      </c>
      <c r="D19" s="99">
        <v>0.0</v>
      </c>
      <c r="E19" s="99">
        <v>5706056.0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516277</v>
      </c>
      <c r="D20" s="99">
        <v>297200.0</v>
      </c>
      <c r="E20" s="99">
        <v>179287.0</v>
      </c>
      <c r="F20" s="99">
        <v>39790.0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118862</v>
      </c>
      <c r="D21" s="99">
        <v>8907.0</v>
      </c>
      <c r="E21" s="99">
        <v>4256.0</v>
      </c>
      <c r="F21" s="99">
        <v>105699.0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264740</v>
      </c>
      <c r="D22" s="99">
        <v>54276.0</v>
      </c>
      <c r="E22" s="99">
        <v>144008.0</v>
      </c>
      <c r="F22" s="99">
        <v>66456.0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174717</v>
      </c>
      <c r="D23" s="99">
        <v>62980.0</v>
      </c>
      <c r="E23" s="99">
        <v>64480.0</v>
      </c>
      <c r="F23" s="99">
        <v>47257.0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204971</v>
      </c>
      <c r="D25" s="99">
        <v>73886.0</v>
      </c>
      <c r="E25" s="99">
        <v>75645.0</v>
      </c>
      <c r="F25" s="99">
        <v>55440.0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32420</v>
      </c>
      <c r="D26" s="99">
        <v>2870.0</v>
      </c>
      <c r="E26" s="99">
        <v>25734.0</v>
      </c>
      <c r="F26" s="99">
        <v>3816.0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36430</v>
      </c>
      <c r="D28" s="99">
        <v>9632.0</v>
      </c>
      <c r="E28" s="99">
        <v>23955.0</v>
      </c>
      <c r="F28" s="99">
        <v>2843.0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84453</v>
      </c>
      <c r="D31" s="99">
        <v>0.0</v>
      </c>
      <c r="E31" s="99">
        <v>84453.0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60234</v>
      </c>
      <c r="D32" s="99">
        <v>21713.0</v>
      </c>
      <c r="E32" s="99">
        <v>22229.0</v>
      </c>
      <c r="F32" s="99">
        <v>16292.0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25804</v>
      </c>
      <c r="D34" s="99">
        <v>24304.0</v>
      </c>
      <c r="E34" s="99">
        <v>0.0</v>
      </c>
      <c r="F34" s="99">
        <v>1500.0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12000</v>
      </c>
      <c r="D35" s="99">
        <v>12000.0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54618819</v>
      </c>
      <c r="D40" s="104">
        <f t="shared" si="2"/>
        <v>44765659</v>
      </c>
      <c r="E40" s="104">
        <f t="shared" si="2"/>
        <v>8198043</v>
      </c>
      <c r="F40" s="104">
        <f t="shared" si="2"/>
        <v>1655117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MAINE COMMUNITY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300.0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1.01478623E8</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601882.0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230486.0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2512971.0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731913.0</v>
      </c>
      <c r="E12" s="109">
        <f>D11-D12</f>
        <v>1781058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3.5423465E8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3.09908816E8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1549458.0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5891729.0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775677002</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173769.0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405000.0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1.35876906E8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136455675</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6.33329598E8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5891729.0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639221327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775677002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MAINE COMMUNITY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54618819</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84453</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54534366</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4544530.5</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101478923</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22.32990251</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633329598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54618819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4551568.25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139.145359</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665692924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54618819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4551568.25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146.2557271</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168.5856296</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53095198</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98048575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0.5415193235</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3887703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977885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4865588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54618819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0.08908262919</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703815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3887703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0.1810362057</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44765659</v>
      </c>
      <c r="E41" s="165">
        <f t="shared" ref="E41:E44" si="1">D41/$D$44</f>
        <v>0.8196013722</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8198043</v>
      </c>
      <c r="E42" s="165">
        <f t="shared" si="1"/>
        <v>0.1500955742</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1655117</v>
      </c>
      <c r="E43" s="165">
        <f t="shared" si="1"/>
        <v>0.03030305361</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54618819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53098408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1655117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32.08136222</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102311291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578769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176.7739651</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775677002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MAINE COMMUNITY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81566.0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3.9071668E7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6032684.0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39153234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1122368.0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3997.0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1126365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2464178.0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237</v>
      </c>
      <c r="D26" s="50">
        <v>4.01454269E8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3.91832177E8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9622092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9622092</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52365869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MAINE COMMUNITY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51349973</v>
      </c>
      <c r="D3" s="99">
        <v>5.1349973E7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2678302</v>
      </c>
      <c r="D4" s="99">
        <v>2678302.0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419488</v>
      </c>
      <c r="D5" s="99">
        <v>419488.0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1407070</v>
      </c>
      <c r="D7" s="99">
        <v>430053.0</v>
      </c>
      <c r="E7" s="99">
        <v>590153.0</v>
      </c>
      <c r="F7" s="99">
        <v>386864.0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2996701</v>
      </c>
      <c r="D9" s="99">
        <v>915903.0</v>
      </c>
      <c r="E9" s="99">
        <v>1256877.0</v>
      </c>
      <c r="F9" s="99">
        <v>823921.0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244562</v>
      </c>
      <c r="D10" s="99">
        <v>74747.0</v>
      </c>
      <c r="E10" s="99">
        <v>102574.0</v>
      </c>
      <c r="F10" s="99">
        <v>67241.0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590029</v>
      </c>
      <c r="D11" s="99">
        <v>180335.0</v>
      </c>
      <c r="E11" s="99">
        <v>247470.0</v>
      </c>
      <c r="F11" s="99">
        <v>162224.0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295668</v>
      </c>
      <c r="D12" s="99">
        <v>90367.0</v>
      </c>
      <c r="E12" s="99">
        <v>124009.0</v>
      </c>
      <c r="F12" s="99">
        <v>81292.0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13086</v>
      </c>
      <c r="D15" s="99">
        <v>0.0</v>
      </c>
      <c r="E15" s="99">
        <v>13086.0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47000</v>
      </c>
      <c r="D16" s="99">
        <v>0.0</v>
      </c>
      <c r="E16" s="99">
        <v>47000.0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4433128</v>
      </c>
      <c r="D19" s="99">
        <v>0.0</v>
      </c>
      <c r="E19" s="99">
        <v>4433128.0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535674</v>
      </c>
      <c r="D20" s="99">
        <v>108576.0</v>
      </c>
      <c r="E20" s="99">
        <v>326212.0</v>
      </c>
      <c r="F20" s="99">
        <v>100886.0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104729</v>
      </c>
      <c r="D21" s="99">
        <v>4432.0</v>
      </c>
      <c r="E21" s="99">
        <v>2477.0</v>
      </c>
      <c r="F21" s="99">
        <v>97820.0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261624</v>
      </c>
      <c r="D22" s="99">
        <v>53291.0</v>
      </c>
      <c r="E22" s="99">
        <v>151156.0</v>
      </c>
      <c r="F22" s="99">
        <v>57177.0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196543</v>
      </c>
      <c r="D23" s="99">
        <v>60071.0</v>
      </c>
      <c r="E23" s="99">
        <v>82434.0</v>
      </c>
      <c r="F23" s="99">
        <v>54038.0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218500</v>
      </c>
      <c r="D25" s="99">
        <v>66782.0</v>
      </c>
      <c r="E25" s="99">
        <v>91643.0</v>
      </c>
      <c r="F25" s="99">
        <v>60075.0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76922</v>
      </c>
      <c r="D26" s="99">
        <v>10227.0</v>
      </c>
      <c r="E26" s="99">
        <v>40986.0</v>
      </c>
      <c r="F26" s="99">
        <v>25709.0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80659</v>
      </c>
      <c r="D28" s="99">
        <v>16937.0</v>
      </c>
      <c r="E28" s="99">
        <v>51430.0</v>
      </c>
      <c r="F28" s="99">
        <v>12292.0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79250</v>
      </c>
      <c r="D31" s="99">
        <v>0.0</v>
      </c>
      <c r="E31" s="99">
        <v>79250.0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68323</v>
      </c>
      <c r="D32" s="99">
        <v>20882.0</v>
      </c>
      <c r="E32" s="99">
        <v>28656.0</v>
      </c>
      <c r="F32" s="99">
        <v>18785.0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61304</v>
      </c>
      <c r="D34" s="99">
        <v>34564.0</v>
      </c>
      <c r="E34" s="99">
        <v>0.0</v>
      </c>
      <c r="F34" s="99">
        <v>26740.0</v>
      </c>
      <c r="G34" s="43"/>
      <c r="H34" s="43"/>
      <c r="I34" s="43"/>
      <c r="J34" s="43"/>
      <c r="K34" s="43"/>
      <c r="L34" s="43"/>
      <c r="M34" s="43"/>
      <c r="N34" s="43"/>
      <c r="O34" s="43"/>
      <c r="P34" s="43"/>
      <c r="Q34" s="43"/>
      <c r="R34" s="43"/>
      <c r="S34" s="43"/>
      <c r="T34" s="43"/>
      <c r="U34" s="43"/>
      <c r="V34" s="43"/>
      <c r="W34" s="43"/>
      <c r="X34" s="43"/>
      <c r="Y34" s="43"/>
      <c r="Z34" s="43"/>
    </row>
    <row r="35">
      <c r="A35" s="45" t="s">
        <v>48</v>
      </c>
      <c r="B35" s="60" t="s">
        <v>238</v>
      </c>
      <c r="C35" s="98">
        <f t="shared" si="1"/>
        <v>12000</v>
      </c>
      <c r="D35" s="99">
        <v>12000.0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66170535</v>
      </c>
      <c r="D40" s="104">
        <f t="shared" si="2"/>
        <v>56526930</v>
      </c>
      <c r="E40" s="104">
        <f t="shared" si="2"/>
        <v>7668541</v>
      </c>
      <c r="F40" s="104">
        <f t="shared" si="2"/>
        <v>1975064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MAINE COMMUNITY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300.0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5.6743382E7</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213980.0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365317.0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2324865.0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623059.0</v>
      </c>
      <c r="E12" s="109">
        <f>D11-D12</f>
        <v>1701806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3.15732814E8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2.81354743E8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1222029.0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3221520.0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660555891</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581698.0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2410000.0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1.28164755E8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131156453</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5.26177918E8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3221520.0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529399438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660555891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