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<sst xmlns="http://schemas.openxmlformats.org/spreadsheetml/2006/main" count="861" uniqueCount="248">
  <si>
    <t>CENTRAL CAROLINA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</si>
  <si>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</si>
  <si>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</si>
  <si>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</si>
  <si>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</si>
  <si>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</si>
  <si>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</si>
  <si>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</si>
  <si>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</si>
  <si>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</si>
  <si>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</si>
  <si>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</si>
  <si>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</si>
  <si>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</si>
  <si>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</si>
  <si>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</si>
  <si>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</si>
  <si>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</si>
  <si>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</si>
  <si>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</si>
  <si>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</si>
  <si>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</si>
  <si>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</si>
  <si>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</si>
  <si>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</si>
  <si>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</si>
  <si>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</si>
  <si>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</si>
  <si>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</si>
  <si>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</si>
  <si>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</si>
  <si>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</si>
  <si>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</si>
  <si>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</si>
  <si>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</si>
  <si>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</si>
  <si>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</si>
  <si>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</si>
  <si>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</si>
  <si>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</si>
  <si>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</si>
  <si>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</si>
  <si>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</si>
  <si>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</si>
  <si>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</si>
  <si>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</si>
  <si>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</si>
  <si>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</si>
  <si>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</si>
  <si>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</si>
  <si>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</si>
  <si>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</si>
  <si>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</si>
  <si>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</si>
  <si>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</si>
  <si>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</si>
  <si>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</si>
  <si>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</si>
  <si>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</si>
  <si>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</si>
  <si>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</si>
  <si>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</si>
  <si>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</si>
  <si>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</si>
  <si>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</si>
  <si>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</si>
  <si>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</si>
  <si>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</si>
  <si>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</si>
  <si>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</si>
  <si>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</si>
  <si>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</si>
  <si>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</si>
  <si>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</si>
  <si>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</si>
  <si>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</si>
  <si>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</si>
  <si>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</si>
  <si>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</si>
  <si>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</si>
  <si>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</si>
  <si>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</si>
  <si>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</si>
  <si>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</si>
  <si>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</si>
  <si>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</si>
  <si>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</si>
  <si>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</si>
  <si>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</si>
  <si>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</si>
  <si>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</si>
  <si>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</si>
  <si>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</si>
  <si>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</si>
  <si>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</si>
  <si>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</si>
  <si>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ADMINISTRATIVE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</si>
  <si>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</si>
  <si>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</si>
  <si>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</si>
  <si>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</si>
  <si>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</si>
  <si>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</si>
  <si>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</si>
  <si>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</si>
  <si>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</si>
  <si>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</si>
  <si>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</si>
  <si>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</si>
  <si>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</si>
  <si>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</si>
  <si>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</si>
  <si>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</si>
  <si>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</si>
  <si>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</si>
  <si>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</si>
  <si>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</si>
  <si>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</si>
  <si>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</si>
  <si>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</si>
  <si>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</si>
  <si>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</si>
  <si>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</si>
  <si>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</si>
  <si>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</si>
  <si>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</si>
  <si>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</si>
  <si>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</si>
  <si>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</si>
  <si>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</si>
  <si>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</si>
  <si>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</si>
  <si>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</si>
  <si>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</si>
  <si>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COMMUNICATIONS AND MARK</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</si>
  <si>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</si>
  <si>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</si>
  <si>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</si>
  <si>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</si>
  <si>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</si>
  <si>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</si>
  <si>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</si>
  <si>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</si>
  <si>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</si>
  <si>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</si>
  <si>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</si>
  <si>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</si>
  <si>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</si>
  <si>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</si>
  <si>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</si>
  <si>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</si>
  <si>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</si>
  <si>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</si>
  <si>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</si>
  <si>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</si>
  <si>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</si>
  <si>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</si>
  <si>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</si>
  <si>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</si>
  <si>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</si>
  <si>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</si>
  <si>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</si>
  <si>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</si>
  <si>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</si>
  <si>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</si>
  <si>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</si>
  <si>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</si>
  <si>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</si>
  <si>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</si>
  <si>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</si>
  <si>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</si>
  <si>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</si>
  <si>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</si>
  <si>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</si>
  <si>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</si>
  <si>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</si>
  <si>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</si>
  <si>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</si>
  <si>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</si>
  <si>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</si>
  <si>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</si>
  <si>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</si>
  <si>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</si>
  <si>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</si>
  <si>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</si>
  <si>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</si>
  <si>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</si>
  <si>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</si>
  <si>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</si>
  <si>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</si>
  <si>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</si>
  <si>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</si>
  <si>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</si>
  <si>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</si>
  <si>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</si>
  <si>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</si>
  <si>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</si>
  <si>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</si>
  <si>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</si>
  <si>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</si>
  <si>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</si>
  <si>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</si>
  <si>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</si>
  <si>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</si>
  <si>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</si>
  <si>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</si>
  <si>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</si>
  <si>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</si>
  <si>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</si>
  <si>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</si>
  <si>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</si>
  <si>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</si>
  <si>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</si>
  <si>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</si>
  <si>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</si>
  <si>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</si>
  <si>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</si>
  <si>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</si>
  <si>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</si>
  <si>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</si>
  <si>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</si>
  <si>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</si>
  <si>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</si>
  <si>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</si>
  <si>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</si>
  <si>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</si>
  <si>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</si>
  <si>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</si>
  <si>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</si>
  <si>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</si>
  <si>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</si>
  <si>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</si>
  <si>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</si>
  <si>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</si>
  <si>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</si>
  <si>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</si>
  <si>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</si>
  <si>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SCHOLARSHIPS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</si>
  <si>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</si>
  <si>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</si>
  <si>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COMMUNICATIONS &amp; MARKET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</si>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</sst>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CENTRAL CAROLINA COMMUNITY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21168819</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25471</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21143348</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1761945.667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5534090</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3.14089708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166209900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21168819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1764068.25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94.21965392</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179467958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21168819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1764068.25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101.735269</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104.8761661</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26767305</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31804622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0.8416168254</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1239861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333302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1573163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21168819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0.07431510468</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246564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1239861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0.1988642275</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238</v>
      </c>
      <c r="D41" s="75">
        <f>'Expenses 2022'!D40</f>
        <v>19525759</v>
      </c>
      <c r="E41" s="165">
        <f t="shared" ref="E41:E44" si="1">D41/$D$44</f>
        <v>0.9223830106</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818444</v>
      </c>
      <c r="E42" s="165">
        <f t="shared" si="1"/>
        <v>0.03866271425</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824616</v>
      </c>
      <c r="E43" s="165">
        <f t="shared" si="1"/>
        <v>0.03895427515</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21168819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26767305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824616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32.46032699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5640700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65605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85.97972715</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666667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201051430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0.003315902802</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CENTRAL CAROLINA COMMUNITY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3.3175971E7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2332919.0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33175971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4414693.0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1090617.0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156031.0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934586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934586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236</v>
      </c>
      <c r="D39" s="74"/>
      <c r="E39" s="48">
        <v>1244422.0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1244422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39769672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CENTRAL CAROLINA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21274340</v>
      </c>
      <c r="D3" s="99">
        <v>2.127434E7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1277445</v>
      </c>
      <c r="D9" s="99">
        <v>466266.0</v>
      </c>
      <c r="E9" s="99">
        <v>306589.0</v>
      </c>
      <c r="F9" s="99">
        <v>504590.0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76259</v>
      </c>
      <c r="D10" s="99">
        <v>27835.0</v>
      </c>
      <c r="E10" s="99">
        <v>18302.0</v>
      </c>
      <c r="F10" s="99">
        <v>30122.0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180680</v>
      </c>
      <c r="D11" s="99">
        <v>65948.0</v>
      </c>
      <c r="E11" s="99">
        <v>43364.0</v>
      </c>
      <c r="F11" s="99">
        <v>71368.0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90336</v>
      </c>
      <c r="D12" s="99">
        <v>32972.0</v>
      </c>
      <c r="E12" s="99">
        <v>21681.0</v>
      </c>
      <c r="F12" s="99">
        <v>35683.0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1041120</v>
      </c>
      <c r="D20" s="99">
        <v>815007.0</v>
      </c>
      <c r="E20" s="99">
        <v>90800.0</v>
      </c>
      <c r="F20" s="99">
        <v>135313.0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59498</v>
      </c>
      <c r="D22" s="99">
        <v>30214.0</v>
      </c>
      <c r="E22" s="99">
        <v>11130.0</v>
      </c>
      <c r="F22" s="99">
        <v>18154.0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114976</v>
      </c>
      <c r="D23" s="99">
        <v>41966.0</v>
      </c>
      <c r="E23" s="99">
        <v>27594.0</v>
      </c>
      <c r="F23" s="99">
        <v>45416.0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331025</v>
      </c>
      <c r="D25" s="99">
        <v>200162.0</v>
      </c>
      <c r="E25" s="99">
        <v>49460.0</v>
      </c>
      <c r="F25" s="99">
        <v>81403.0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124850</v>
      </c>
      <c r="D26" s="99">
        <v>88812.0</v>
      </c>
      <c r="E26" s="99">
        <v>16173.0</v>
      </c>
      <c r="F26" s="99">
        <v>19865.0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56207</v>
      </c>
      <c r="D31" s="99">
        <v>56207.0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145709</v>
      </c>
      <c r="D34" s="99">
        <v>53184.0</v>
      </c>
      <c r="E34" s="99">
        <v>34970.0</v>
      </c>
      <c r="F34" s="99">
        <v>57555.0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82</v>
      </c>
      <c r="D35" s="99">
        <v>0.0</v>
      </c>
      <c r="E35" s="99">
        <v>31.0</v>
      </c>
      <c r="F35" s="99">
        <v>51.0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24772527</v>
      </c>
      <c r="D40" s="104">
        <f t="shared" si="2"/>
        <v>23152913</v>
      </c>
      <c r="E40" s="104">
        <f t="shared" si="2"/>
        <v>620094</v>
      </c>
      <c r="F40" s="104">
        <f t="shared" si="2"/>
        <v>999520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CENTRAL CAROLINA COMMUNITY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5940822.0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396642.0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33517.0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552726.0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148467.0</v>
      </c>
      <c r="E12" s="109">
        <f>D11-D12</f>
        <v>404259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2.0593529E8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1.6994603E7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229705133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156582.0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666667.0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2.1627474E7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22450723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1.93123992E8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1.4130418E7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207254410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229705133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CENTRAL CAROLINA COMMUNITY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24772527</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56207</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24716320</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2059693.333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5940822</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2.884323556</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193123992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24772527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2064377.25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93.55072674</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205935290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24772527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2064377.25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99.75661667</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102.6409402</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33175971</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39769672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0.8342027815</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1277445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347275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1624720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24772527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0.06558555774</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256939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1277445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0.2011350782</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241</v>
      </c>
      <c r="D41" s="75">
        <f>'Expenses 2023'!D40</f>
        <v>23152913</v>
      </c>
      <c r="E41" s="165">
        <f t="shared" ref="E41:E44" si="1">D41/$D$44</f>
        <v>0.9346205577</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620094</v>
      </c>
      <c r="E42" s="165">
        <f t="shared" si="1"/>
        <v>0.0250315198</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999520</v>
      </c>
      <c r="E43" s="165">
        <f t="shared" si="1"/>
        <v>0.04034792252</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24772527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33175971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999520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33.19190311</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6370981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156582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40.68782491</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666667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229705133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0.002902272976</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CENTRAL CAROLINA COMMUNITY FOUNDATION</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178</v>
      </c>
      <c r="D5" s="177">
        <f>'Ratios 2021'!D8</f>
        <v>4.74916997</v>
      </c>
      <c r="E5" s="177">
        <f>'Ratios 2022'!D8</f>
        <v>3.14089708</v>
      </c>
      <c r="F5" s="177">
        <f>'Ratios 2023'!D8</f>
        <v>2.884323556</v>
      </c>
      <c r="G5" s="177">
        <f>average(D5:F5)</f>
        <v>3.591463536</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186</v>
      </c>
      <c r="D10" s="149">
        <f>'Ratios 2021'!D14</f>
        <v>91.55741864</v>
      </c>
      <c r="E10" s="149">
        <f>'Ratios 2022'!D14</f>
        <v>94.21965392</v>
      </c>
      <c r="F10" s="149">
        <f>'Ratios 2023'!D14</f>
        <v>93.55072674</v>
      </c>
      <c r="G10" s="177">
        <f>average(D10:F10)</f>
        <v>93.10926643</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97.45382835</v>
      </c>
      <c r="E15" s="180">
        <f>'Ratios 2022'!D20</f>
        <v>101.735269</v>
      </c>
      <c r="F15" s="180">
        <f>'Ratios 2023'!D20</f>
        <v>99.75661667</v>
      </c>
      <c r="G15" s="177">
        <f>average(D15:F15)</f>
        <v>99.64857135</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0.4959115332</v>
      </c>
      <c r="E20" s="163">
        <f>'Ratios 2022'!D26</f>
        <v>0.8416168254</v>
      </c>
      <c r="F20" s="163">
        <f>'Ratios 2023'!D26</f>
        <v>0.8342027815</v>
      </c>
      <c r="G20" s="181">
        <f>average(D20:F20)</f>
        <v>0.72391038</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0.07211641769</v>
      </c>
      <c r="E25" s="163">
        <f>'Ratios 2022'!D33</f>
        <v>0.07431510468</v>
      </c>
      <c r="F25" s="163">
        <f>'Ratios 2023'!D33</f>
        <v>0.06558555774</v>
      </c>
      <c r="G25" s="181">
        <f>average(D25:F25)</f>
        <v>0.07067236004</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v>
      </c>
      <c r="E30" s="163">
        <f>'Ratios 2022'!D38</f>
        <v>0.1988642275</v>
      </c>
      <c r="F30" s="163">
        <f>'Ratios 2023'!D38</f>
        <v>0.2011350782</v>
      </c>
      <c r="G30" s="181">
        <f>average(D30:F30)</f>
        <v>0.1333331019</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0.9324467725</v>
      </c>
      <c r="E35" s="163">
        <f>'Ratios 2022'!E41</f>
        <v>0.9223830106</v>
      </c>
      <c r="F35" s="163">
        <f>'Ratios 2023'!E41</f>
        <v>0.9346205577</v>
      </c>
      <c r="G35" s="181">
        <f t="shared" ref="G35:G37" si="1">average(D35:F35)</f>
        <v>0.9298167802</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0.02656176835</v>
      </c>
      <c r="E36" s="163">
        <f>'Ratios 2022'!E42</f>
        <v>0.03866271425</v>
      </c>
      <c r="F36" s="163">
        <f>'Ratios 2023'!E42</f>
        <v>0.0250315198</v>
      </c>
      <c r="G36" s="181">
        <f t="shared" si="1"/>
        <v>0.03008533413</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0.04099145918</v>
      </c>
      <c r="E37" s="163">
        <f>'Ratios 2022'!E43</f>
        <v>0.03895427515</v>
      </c>
      <c r="F37" s="163">
        <f>'Ratios 2023'!E43</f>
        <v>0.04034792252</v>
      </c>
      <c r="G37" s="181">
        <f t="shared" si="1"/>
        <v>0.04009788562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33.69357409</v>
      </c>
      <c r="E42" s="166">
        <f>'Ratios 2022'!D49</f>
        <v>32.46032699</v>
      </c>
      <c r="F42" s="166">
        <f>'Ratios 2023'!D49</f>
        <v>33.19190311</v>
      </c>
      <c r="G42" s="183">
        <f>average(D42:F42)</f>
        <v>33.11526806</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31.47130148</v>
      </c>
      <c r="E47" s="149">
        <f>'Ratios 2022'!D54</f>
        <v>85.97972715</v>
      </c>
      <c r="F47" s="149">
        <f>'Ratios 2023'!D54</f>
        <v>40.68782491</v>
      </c>
      <c r="G47" s="177">
        <f>average(D47:F47)</f>
        <v>52.71295118</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0.003730854987</v>
      </c>
      <c r="E52" s="184">
        <f>'Ratios 2022'!D59</f>
        <v>0.003315902802</v>
      </c>
      <c r="F52" s="184">
        <f>'Ratios 2023'!D59</f>
        <v>0.002902272976</v>
      </c>
      <c r="G52" s="185">
        <f>average(D52:F52)</f>
        <v>0.003316343588</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CENTRAL CAROLINA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CENTRAL CAROLINA COMMUNITY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2.6513743E7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6238973.0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26513743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7128605.0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1.9676596E7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19676596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19676596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145719.0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145719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53464663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CENTRAL CAROLINA COMMUNITY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17171345</v>
      </c>
      <c r="D3" s="99">
        <v>1.7171345E7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1384410</v>
      </c>
      <c r="D9" s="99">
        <v>505310.0</v>
      </c>
      <c r="E9" s="99">
        <v>332258.0</v>
      </c>
      <c r="F9" s="99">
        <v>546842.0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172773</v>
      </c>
      <c r="D20" s="99">
        <v>60537.0</v>
      </c>
      <c r="E20" s="99">
        <v>48529.0</v>
      </c>
      <c r="F20" s="99">
        <v>63707.0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56623</v>
      </c>
      <c r="D22" s="99">
        <v>20609.0</v>
      </c>
      <c r="E22" s="99">
        <v>13612.0</v>
      </c>
      <c r="F22" s="99">
        <v>22402.0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64218</v>
      </c>
      <c r="D23" s="99">
        <v>23440.0</v>
      </c>
      <c r="E23" s="99">
        <v>15412.0</v>
      </c>
      <c r="F23" s="99">
        <v>25366.0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163078</v>
      </c>
      <c r="D25" s="99">
        <v>59524.0</v>
      </c>
      <c r="E25" s="99">
        <v>39139.0</v>
      </c>
      <c r="F25" s="99">
        <v>64415.0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20405</v>
      </c>
      <c r="D26" s="99">
        <v>7448.0</v>
      </c>
      <c r="E26" s="99">
        <v>4897.0</v>
      </c>
      <c r="F26" s="99">
        <v>8060.0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21960</v>
      </c>
      <c r="D31" s="99">
        <v>0.0</v>
      </c>
      <c r="E31" s="99">
        <v>21960.0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142065</v>
      </c>
      <c r="D34" s="99">
        <v>51853.0</v>
      </c>
      <c r="E34" s="99">
        <v>34096.0</v>
      </c>
      <c r="F34" s="99">
        <v>56116.0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19196877</v>
      </c>
      <c r="D40" s="104">
        <f t="shared" si="2"/>
        <v>17900066</v>
      </c>
      <c r="E40" s="104">
        <f t="shared" si="2"/>
        <v>509903</v>
      </c>
      <c r="F40" s="104">
        <f t="shared" si="2"/>
        <v>786908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CENTRAL CAROLINA COMMUNITY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7588745.0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112251.0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5294187.0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196593.0</v>
      </c>
      <c r="E12" s="109">
        <f>D11-D12</f>
        <v>5097594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1.55900763E8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9990787.0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178690140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244699.0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666667.0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1.7540968E7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18452334</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1.46468042E8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1.3769764E7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160237806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178690140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CENTRAL CAROLINA COMMUNITY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19196877</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21960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19174917</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1597909.75</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7588745</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4.74916997</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146468042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19196877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1599739.75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91.55741864</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155900763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19196877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1599739.75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97.45382835</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102.2029983</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26513743</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53464663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0.4959115332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1384410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1384410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19196877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0.07211641769</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1384410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17900066</v>
      </c>
      <c r="E41" s="165">
        <f t="shared" ref="E41:E44" si="1">D41/$D$44</f>
        <v>0.9324467725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509903</v>
      </c>
      <c r="E42" s="165">
        <f t="shared" si="1"/>
        <v>0.02656176835</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786908</v>
      </c>
      <c r="E43" s="165">
        <f t="shared" si="1"/>
        <v>0.04099145918</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19196877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26513743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786908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33.69357409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7700996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244699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31.47130148</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666667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178690140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0.003730854987</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CENTRAL CAROLINA COMMUNITY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2.6767305E7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4449663.0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26767305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5072864.0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41535.0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462760.0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-421225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-421225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236</v>
      </c>
      <c r="D39" s="74"/>
      <c r="E39" s="48">
        <v>385678.0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385678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31804622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CENTRAL CAROLINA COMMUNITY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17338581</v>
      </c>
      <c r="D3" s="99">
        <v>1.7338581E7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1239861</v>
      </c>
      <c r="D9" s="99">
        <v>450153.0</v>
      </c>
      <c r="E9" s="99">
        <v>298194.0</v>
      </c>
      <c r="F9" s="99">
        <v>491514.0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73658</v>
      </c>
      <c r="D10" s="99">
        <v>26743.0</v>
      </c>
      <c r="E10" s="99">
        <v>17715.0</v>
      </c>
      <c r="F10" s="99">
        <v>29200.0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172906</v>
      </c>
      <c r="D11" s="99">
        <v>62776.0</v>
      </c>
      <c r="E11" s="99">
        <v>41585.0</v>
      </c>
      <c r="F11" s="99">
        <v>68545.0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86738</v>
      </c>
      <c r="D12" s="99">
        <v>31492.0</v>
      </c>
      <c r="E12" s="99">
        <v>20861.0</v>
      </c>
      <c r="F12" s="99">
        <v>34385.0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1396275</v>
      </c>
      <c r="D20" s="99">
        <v>1255538.0</v>
      </c>
      <c r="E20" s="99">
        <v>59845.0</v>
      </c>
      <c r="F20" s="99">
        <v>80892.0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130068</v>
      </c>
      <c r="D21" s="99">
        <v>47475.0</v>
      </c>
      <c r="E21" s="99">
        <v>31216.0</v>
      </c>
      <c r="F21" s="99">
        <v>51377.0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62258</v>
      </c>
      <c r="D22" s="99">
        <v>29561.0</v>
      </c>
      <c r="E22" s="99">
        <v>14534.0</v>
      </c>
      <c r="F22" s="99">
        <v>18163.0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102035</v>
      </c>
      <c r="D23" s="99">
        <v>37243.0</v>
      </c>
      <c r="E23" s="99">
        <v>24488.0</v>
      </c>
      <c r="F23" s="99">
        <v>40304.0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406673</v>
      </c>
      <c r="D25" s="99">
        <v>128793.0</v>
      </c>
      <c r="E25" s="99">
        <v>277330.0</v>
      </c>
      <c r="F25" s="99">
        <v>550.0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133843</v>
      </c>
      <c r="D26" s="99">
        <v>117404.0</v>
      </c>
      <c r="E26" s="99">
        <v>7034.0</v>
      </c>
      <c r="F26" s="99">
        <v>9405.0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25471</v>
      </c>
      <c r="D31" s="99">
        <v>0.0</v>
      </c>
      <c r="E31" s="99">
        <v>25471.0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237</v>
      </c>
      <c r="C34" s="98">
        <f t="shared" si="1"/>
        <v>452</v>
      </c>
      <c r="D34" s="99">
        <v>0.0</v>
      </c>
      <c r="E34" s="99">
        <v>171.0</v>
      </c>
      <c r="F34" s="99">
        <v>281.0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21168819</v>
      </c>
      <c r="D40" s="104">
        <f t="shared" si="2"/>
        <v>19525759</v>
      </c>
      <c r="E40" s="104">
        <f t="shared" si="2"/>
        <v>818444</v>
      </c>
      <c r="F40" s="104">
        <f t="shared" si="2"/>
        <v>824616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CENTRAL CAROLINA COMMUNITY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5534090.0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60397.0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46213.0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682675.0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225814.0</v>
      </c>
      <c r="E12" s="109">
        <f>D11-D12</f>
        <v>456861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1.79467958E8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1.5485911E7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201051430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65605.0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666667.0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2.0812861E7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21545133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1.662099E8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1.3296397E7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179506297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201051430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