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<sst xmlns="http://schemas.openxmlformats.org/spreadsheetml/2006/main" count="881" uniqueCount="260">
  <si>
    <t>4 WORD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</si>
  <si>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</si>
  <si>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</si>
  <si>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</si>
  <si>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</si>
  <si>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</si>
  <si>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</si>
  <si>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</si>
  <si>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</si>
  <si>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</si>
  <si>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</si>
  <si>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</si>
  <si>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</si>
  <si>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</si>
  <si>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</si>
  <si>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</si>
  <si>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</si>
  <si>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</si>
  <si>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</si>
  <si>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</si>
  <si>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</si>
  <si>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</si>
  <si>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</si>
  <si>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</si>
  <si>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</si>
  <si>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</si>
  <si>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</si>
  <si>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</si>
  <si>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</si>
  <si>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</si>
  <si>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</si>
  <si>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</si>
  <si>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</si>
  <si>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</si>
  <si>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</si>
  <si>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</si>
  <si>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</si>
  <si>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</si>
  <si>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</si>
  <si>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</si>
  <si>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</si>
  <si>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</si>
  <si>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</si>
  <si>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</si>
  <si>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</si>
  <si>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</si>
  <si>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</si>
  <si>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</si>
  <si>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</si>
  <si>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</si>
  <si>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</si>
  <si>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</si>
  <si>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</si>
  <si>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</si>
  <si>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</si>
  <si>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</si>
  <si>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</si>
  <si>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</si>
  <si>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</si>
  <si>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</si>
  <si>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</si>
  <si>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</si>
  <si>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</si>
  <si>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</si>
  <si>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 xml:space="preserve"> C-LEVEL FORUM</t>
  </si>
  <si>
    <t xml:space="preserve"> MENTORSHIP</t>
  </si>
  <si>
    <t xml:space="preserve"> MEMBERSHIP AND EVENTS</t>
  </si>
  <si>
    <t>COMMUNITY GROUPS</t>
  </si>
  <si>
    <t>SPEAKING AND WRITING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</si>
  <si>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</si>
  <si>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</si>
  <si>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</si>
  <si>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</si>
  <si>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</si>
  <si>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</si>
  <si>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</si>
  <si>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</si>
  <si>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</si>
  <si>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</si>
  <si>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</si>
  <si>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</si>
  <si>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</si>
  <si>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</si>
  <si>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</si>
  <si>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</si>
  <si>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</si>
  <si>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</si>
  <si>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</si>
  <si>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</si>
  <si>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</si>
  <si>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</si>
  <si>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</si>
  <si>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</si>
  <si>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</si>
  <si>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</si>
  <si>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</si>
  <si>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</si>
  <si>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</si>
  <si>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</si>
  <si>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</si>
  <si>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</si>
  <si>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</si>
  <si>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</si>
  <si>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</si>
  <si>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</si>
  <si>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</si>
  <si>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</si>
  <si>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</si>
  <si>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</si>
  <si>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</si>
  <si>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</si>
  <si>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</si>
  <si>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</si>
  <si>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</si>
  <si>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</si>
  <si>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</si>
  <si>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</si>
  <si>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</si>
  <si>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</si>
  <si>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</si>
  <si>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</si>
  <si>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</si>
  <si>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</si>
  <si>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</si>
  <si>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</si>
  <si>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</si>
  <si>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</si>
  <si>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</si>
  <si>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</si>
  <si>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</si>
  <si>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</si>
  <si>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</si>
  <si>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</si>
  <si>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</si>
  <si>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</si>
  <si>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</si>
  <si>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</si>
  <si>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</si>
  <si>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C-LEVEL FORUM</t>
  </si>
  <si>
    <t>MERCHANT FEES</t>
  </si>
  <si>
    <t>COMMUNITY GROUP EXPENSE</t>
  </si>
  <si>
    <t>LUNCHEON COSTS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</si>
  <si>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</si>
  <si>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</si>
  <si>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</si>
  <si>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</si>
  <si>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</si>
  <si>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</si>
  <si>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</si>
  <si>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</si>
  <si>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</si>
  <si>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</si>
  <si>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</si>
  <si>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</si>
  <si>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</si>
  <si>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</si>
  <si>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</si>
  <si>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</si>
  <si>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</si>
  <si>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</si>
  <si>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</si>
  <si>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</si>
  <si>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</si>
  <si>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</si>
  <si>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</si>
  <si>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</si>
  <si>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</si>
  <si>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</si>
  <si>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</si>
  <si>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</si>
  <si>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</si>
  <si>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</si>
  <si>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</si>
  <si>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</si>
  <si>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</si>
  <si>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</si>
  <si>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</si>
  <si>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</si>
  <si>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</si>
  <si>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</si>
  <si>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</si>
  <si>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</si>
  <si>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</si>
  <si>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</si>
  <si>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</si>
  <si>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</si>
  <si>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</si>
  <si>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</si>
  <si>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</si>
  <si>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</si>
  <si>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</si>
  <si>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</si>
  <si>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</si>
  <si>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</si>
  <si>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</si>
  <si>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</si>
  <si>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</si>
  <si>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</si>
  <si>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</si>
  <si>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</si>
  <si>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</si>
  <si>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</si>
  <si>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</si>
  <si>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</si>
  <si>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</si>
  <si>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</si>
  <si>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</si>
  <si>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</si>
  <si>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</si>
  <si>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</si>
  <si>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</si>
  <si>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</si>
  <si>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</si>
  <si>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</si>
  <si>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</si>
  <si>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</si>
  <si>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</si>
  <si>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</si>
  <si>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</si>
  <si>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</si>
  <si>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</si>
  <si>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</si>
  <si>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</si>
  <si>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</si>
  <si>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</si>
  <si>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</si>
  <si>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</si>
  <si>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</si>
  <si>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</si>
  <si>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</si>
  <si>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</si>
  <si>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</si>
  <si>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</si>
  <si>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</si>
  <si>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</si>
  <si>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</si>
  <si>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</si>
  <si>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</si>
  <si>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</si>
  <si>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</si>
  <si>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</si>
  <si>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</si>
  <si>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EW4C FORUM</t>
  </si>
  <si>
    <t>MEMBERSHIP AND EVENTS</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</si>
  <si>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</si>
  <si>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</si>
  <si>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 xml:space="preserve"> EW4C FORUM</t>
  </si>
  <si>
    <t>MENTORSHIP</t>
  </si>
  <si>
    <t>DIGITAL SPONSORSHIPS</t>
  </si>
  <si>
    <t>All other program service revenue</t>
  </si>
  <si>
    <r>
      <rPr>
        <rFont val="Roboto"/>
        <color rgb="FF000000"/>
        <sz val="10.0"/>
      </rPr>
      <t xml:space="preserve">Gross amount from sales of </t>
    </r>
    <r>
      <rPr>
        <rFont val="Roboto"/>
        <color rgb="FF000000"/>
        <sz val="10.0"/>
      </rPr>
      <t>assets other than inventory</t>
    </r>
  </si>
  <si>
    <t>BAD DEBT EXPENSE</t>
  </si>
  <si>
    <t xml:space="preserve"> MERCHANT FEES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</si>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</sst>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4 WORD</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2022'!C40</f>
        <v>1211627</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2022'!C31</f>
        <v>100</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1211527</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100960.5833</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2022'!E2+'Balance Sheet 2022'!E3</f>
        <v>455383</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4.510502861</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2022'!E30</f>
        <v>259341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2022'!C40</f>
        <v>1211627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100968.9167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2.568523151</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2022'!C40</f>
        <v>1211627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100968.9167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0</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4.510502861</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2022'!E2:E7,'Revenues 2022'!F10:F15)</f>
        <v>633382</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2022'!F44</f>
        <v>1129096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0.5609638153</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2022'!C7:C9)</f>
        <v>706645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2022'!C10:C12)</f>
        <v>52292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758937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2022'!C40</f>
        <v>1211627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0.6263784151</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2022'!C10:C11)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2022'!C7:C9)</f>
        <v>706645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245</v>
      </c>
      <c r="D41" s="75">
        <f>'Expenses 2022'!D40</f>
        <v>592759</v>
      </c>
      <c r="E41" s="165">
        <f t="shared" ref="E41:E44" si="1">D41/$D$44</f>
        <v>0.4892256445</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2022'!E40</f>
        <v>270664</v>
      </c>
      <c r="E42" s="165">
        <f t="shared" si="1"/>
        <v>0.2233888812</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2022'!F40</f>
        <v>348204</v>
      </c>
      <c r="E43" s="165">
        <f t="shared" si="1"/>
        <v>0.2873854742</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1211627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2022'!F9</f>
        <v>1098908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2022'!F40</f>
        <v>348204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3.15593158</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2022'!E2:E10)</f>
        <v>847069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2022'!E19:E22)</f>
        <v>382251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2.216002051</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2022'!E18</f>
        <v>849568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4 WORD</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477565.0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447343.0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46293.0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924908</v>
      </c>
      <c r="G9" s="58"/>
      <c r="H9" s="58"/>
      <c r="I9" s="58"/>
      <c r="J9" s="58"/>
      <c r="K9" s="58"/>
      <c r="L9" s="58"/>
      <c r="M9" s="58"/>
      <c r="N9" s="58"/>
      <c r="O9" s="58"/>
      <c r="P9" s="58"/>
      <c r="Q9" s="58"/>
      <c r="R9" s="58"/>
      <c r="S9" s="58"/>
      <c r="T9" s="58"/>
      <c r="U9" s="58"/>
      <c r="V9" s="58"/>
      <c r="W9" s="58"/>
      <c r="X9" s="58"/>
      <c r="Y9" s="58"/>
      <c r="Z9" s="58"/>
    </row>
    <row r="10">
      <c r="A10" s="44" t="s">
        <v>62</v>
      </c>
      <c r="B10" s="59" t="s">
        <v>63</v>
      </c>
      <c r="C10" s="60" t="s">
        <v>246</v>
      </c>
      <c r="D10" s="15"/>
      <c r="E10" s="15"/>
      <c r="F10" s="48">
        <v>210685.0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247</v>
      </c>
      <c r="D11" s="61"/>
      <c r="E11" s="61"/>
      <c r="F11" s="62">
        <v>41841.0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248</v>
      </c>
      <c r="D12" s="61"/>
      <c r="E12" s="61"/>
      <c r="F12" s="62">
        <v>13333.0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9612.0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243</v>
      </c>
      <c r="D14" s="61"/>
      <c r="E14" s="61"/>
      <c r="F14" s="62">
        <v>3334.0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249</v>
      </c>
      <c r="D15" s="61"/>
      <c r="E15" s="61"/>
      <c r="F15" s="62">
        <v>5094.0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283899</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58.0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7.0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250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16425.0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218002.0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-201577</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2086.0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708.0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1378</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1008673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4 WORD</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21950</v>
      </c>
      <c r="D4" s="99">
        <v>21950.0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214249</v>
      </c>
      <c r="D7" s="99">
        <v>113241.0</v>
      </c>
      <c r="E7" s="99">
        <v>32025.0</v>
      </c>
      <c r="F7" s="99">
        <v>68983.0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361043</v>
      </c>
      <c r="D9" s="99">
        <v>208070.0</v>
      </c>
      <c r="E9" s="99">
        <v>54572.0</v>
      </c>
      <c r="F9" s="99">
        <v>98401.0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47322</v>
      </c>
      <c r="D12" s="99">
        <v>25011.0</v>
      </c>
      <c r="E12" s="99">
        <v>7074.0</v>
      </c>
      <c r="F12" s="99">
        <v>15237.0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7905</v>
      </c>
      <c r="D15" s="99">
        <v>1696.0</v>
      </c>
      <c r="E15" s="99">
        <v>4812.0</v>
      </c>
      <c r="F15" s="99">
        <v>1397.0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64082</v>
      </c>
      <c r="D16" s="99">
        <v>13747.0</v>
      </c>
      <c r="E16" s="99">
        <v>39010.0</v>
      </c>
      <c r="F16" s="99">
        <v>11325.0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95314</v>
      </c>
      <c r="D20" s="99">
        <v>40057.0</v>
      </c>
      <c r="E20" s="99">
        <v>42823.0</v>
      </c>
      <c r="F20" s="99">
        <v>12434.0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15887</v>
      </c>
      <c r="D21" s="99">
        <v>15837.0</v>
      </c>
      <c r="E21" s="99">
        <v>3.0</v>
      </c>
      <c r="F21" s="99">
        <v>47.0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13027</v>
      </c>
      <c r="D22" s="99">
        <v>6048.0</v>
      </c>
      <c r="E22" s="99">
        <v>4241.0</v>
      </c>
      <c r="F22" s="99">
        <v>2738.0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24528</v>
      </c>
      <c r="D23" s="99">
        <v>9735.0</v>
      </c>
      <c r="E23" s="99">
        <v>13475.0</v>
      </c>
      <c r="F23" s="99">
        <v>1318.0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22139</v>
      </c>
      <c r="D26" s="99">
        <v>6068.0</v>
      </c>
      <c r="E26" s="99">
        <v>5324.0</v>
      </c>
      <c r="F26" s="99">
        <v>10747.0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3653</v>
      </c>
      <c r="D28" s="99">
        <v>2476.0</v>
      </c>
      <c r="E28" s="99">
        <v>44.0</v>
      </c>
      <c r="F28" s="99">
        <v>1133.0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100</v>
      </c>
      <c r="D31" s="99">
        <v>0.0</v>
      </c>
      <c r="E31" s="99">
        <v>100.0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3532</v>
      </c>
      <c r="D32" s="99">
        <v>0.0</v>
      </c>
      <c r="E32" s="99">
        <v>3532.0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251</v>
      </c>
      <c r="C34" s="98">
        <f t="shared" si="1"/>
        <v>150000</v>
      </c>
      <c r="D34" s="99">
        <v>0.0</v>
      </c>
      <c r="E34" s="99">
        <v>150000.0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242</v>
      </c>
      <c r="C35" s="98">
        <f t="shared" si="1"/>
        <v>111490</v>
      </c>
      <c r="D35" s="99">
        <v>111490.0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252</v>
      </c>
      <c r="C36" s="98">
        <f t="shared" si="1"/>
        <v>24136</v>
      </c>
      <c r="D36" s="99">
        <v>9511.0</v>
      </c>
      <c r="E36" s="99">
        <v>5789.0</v>
      </c>
      <c r="F36" s="99">
        <v>8836.0</v>
      </c>
      <c r="G36" s="43"/>
      <c r="H36" s="43"/>
      <c r="I36" s="43"/>
      <c r="J36" s="43"/>
      <c r="K36" s="43"/>
      <c r="L36" s="43"/>
      <c r="M36" s="43"/>
      <c r="N36" s="43"/>
      <c r="O36" s="43"/>
      <c r="P36" s="43"/>
      <c r="Q36" s="43"/>
      <c r="R36" s="43"/>
      <c r="S36" s="43"/>
      <c r="T36" s="43"/>
      <c r="U36" s="43"/>
      <c r="V36" s="43"/>
      <c r="W36" s="43"/>
      <c r="X36" s="43"/>
      <c r="Y36" s="43"/>
      <c r="Z36" s="43"/>
    </row>
    <row r="37">
      <c r="A37" s="45" t="s">
        <v>52</v>
      </c>
      <c r="B37" s="60" t="s">
        <v>140</v>
      </c>
      <c r="C37" s="98">
        <f t="shared" si="1"/>
        <v>14509</v>
      </c>
      <c r="D37" s="99">
        <v>12057.0</v>
      </c>
      <c r="E37" s="99">
        <v>2452.0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7421</v>
      </c>
      <c r="D38" s="99">
        <v>0.0</v>
      </c>
      <c r="E38" s="99">
        <v>4760.0</v>
      </c>
      <c r="F38" s="99">
        <v>2661.0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1202287</v>
      </c>
      <c r="D40" s="104">
        <f t="shared" si="2"/>
        <v>596994</v>
      </c>
      <c r="E40" s="104">
        <f t="shared" si="2"/>
        <v>370036</v>
      </c>
      <c r="F40" s="104">
        <f t="shared" si="2"/>
        <v>235257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4 WORD</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251169.0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146114.0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76610.0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17328.0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100507.0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1197.0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1148.0</v>
      </c>
      <c r="E12" s="109">
        <f>D11-D12</f>
        <v>49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2350.0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18115.0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612242</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32527.0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306012.0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338539</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212309.0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61394.0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273703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612242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4 WORD</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2023'!C40</f>
        <v>1202287</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2023'!C31</f>
        <v>100</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1202187</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100182.25</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2023'!E2+'Balance Sheet 2023'!E3</f>
        <v>397283</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3.965602689</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2023'!E30</f>
        <v>212309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2023'!C40</f>
        <v>1202287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100190.5833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2.119051441</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2023'!C40</f>
        <v>1202287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100190.5833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0</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3.965602689</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2023'!E2:E7,'Revenues 2023'!F10:F15)</f>
        <v>477565</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2023'!F44</f>
        <v>1008673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0.4734586928</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2023'!C7:C9)</f>
        <v>575292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2023'!C10:C12)</f>
        <v>47322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622614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2023'!C40</f>
        <v>1202287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0.5178580489</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2023'!C10:C11)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2023'!C7:C9)</f>
        <v>575292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253</v>
      </c>
      <c r="D41" s="75">
        <f>'Expenses 2023'!D40</f>
        <v>596994</v>
      </c>
      <c r="E41" s="165">
        <f t="shared" ref="E41:E44" si="1">D41/$D$44</f>
        <v>0.496548661</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2023'!E40</f>
        <v>370036</v>
      </c>
      <c r="E42" s="165">
        <f t="shared" si="1"/>
        <v>0.3077767621</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2023'!F40</f>
        <v>235257</v>
      </c>
      <c r="E43" s="165">
        <f t="shared" si="1"/>
        <v>0.1956745769</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1202287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2023'!F9</f>
        <v>924908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2023'!F40</f>
        <v>235257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3.931479191</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2023'!E2:E10)</f>
        <v>591728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2023'!E19:E22)</f>
        <v>338539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1.747887245</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2023'!E18</f>
        <v>612242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4 WORD</v>
      </c>
      <c r="B1" s="2" t="s">
        <v>254</v>
      </c>
      <c r="C1" s="139"/>
      <c r="D1" s="139"/>
      <c r="E1" s="139"/>
      <c r="F1" s="140"/>
      <c r="G1" s="140"/>
      <c r="H1" s="140"/>
      <c r="I1" s="43"/>
      <c r="J1" s="43"/>
      <c r="K1" s="43"/>
      <c r="L1" s="43"/>
      <c r="M1" s="43"/>
      <c r="N1" s="43"/>
      <c r="O1" s="43"/>
      <c r="P1" s="43"/>
      <c r="Q1" s="43"/>
      <c r="R1" s="43"/>
      <c r="S1" s="43"/>
      <c r="T1" s="43"/>
      <c r="U1" s="43"/>
      <c r="V1" s="43"/>
      <c r="W1" s="43"/>
      <c r="X1" s="43"/>
      <c r="Y1" s="43"/>
    </row>
    <row r="2">
      <c r="A2" s="141" t="s">
        <v>185</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186</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255</v>
      </c>
      <c r="E4" s="45" t="s">
        <v>256</v>
      </c>
      <c r="F4" s="45" t="s">
        <v>257</v>
      </c>
      <c r="G4" s="59" t="s">
        <v>258</v>
      </c>
      <c r="H4" s="59"/>
      <c r="I4" s="43"/>
      <c r="J4" s="43"/>
      <c r="K4" s="43"/>
      <c r="L4" s="43"/>
      <c r="M4" s="43"/>
      <c r="N4" s="43"/>
      <c r="O4" s="43"/>
      <c r="P4" s="43"/>
      <c r="Q4" s="43"/>
      <c r="R4" s="43"/>
      <c r="S4" s="43"/>
      <c r="T4" s="43"/>
      <c r="U4" s="43"/>
      <c r="V4" s="43"/>
      <c r="W4" s="43"/>
      <c r="X4" s="43"/>
      <c r="Y4" s="43"/>
    </row>
    <row r="5">
      <c r="A5" s="139"/>
      <c r="B5" s="49"/>
      <c r="C5" s="148" t="s">
        <v>185</v>
      </c>
      <c r="D5" s="177">
        <f>'Ratios 2021'!D8</f>
        <v>7.274740772</v>
      </c>
      <c r="E5" s="177">
        <f>'Ratios 2022'!D8</f>
        <v>4.510502861</v>
      </c>
      <c r="F5" s="177">
        <f>'Ratios 2023'!D8</f>
        <v>3.965602689</v>
      </c>
      <c r="G5" s="177">
        <f>average(D5:F5)</f>
        <v>5.250282108</v>
      </c>
      <c r="H5" s="150" t="s">
        <v>192</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193</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194</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255</v>
      </c>
      <c r="E9" s="45" t="s">
        <v>256</v>
      </c>
      <c r="F9" s="45" t="s">
        <v>257</v>
      </c>
      <c r="G9" s="59" t="s">
        <v>258</v>
      </c>
      <c r="H9" s="59"/>
      <c r="I9" s="43"/>
      <c r="J9" s="43"/>
      <c r="K9" s="43"/>
      <c r="L9" s="43"/>
      <c r="M9" s="43"/>
      <c r="N9" s="43"/>
      <c r="O9" s="43"/>
      <c r="P9" s="43"/>
      <c r="Q9" s="43"/>
      <c r="R9" s="43"/>
      <c r="S9" s="43"/>
      <c r="T9" s="43"/>
      <c r="U9" s="43"/>
      <c r="V9" s="43"/>
      <c r="W9" s="43"/>
      <c r="X9" s="43"/>
      <c r="Y9" s="43"/>
    </row>
    <row r="10">
      <c r="A10" s="139"/>
      <c r="B10" s="49"/>
      <c r="C10" s="148" t="s">
        <v>193</v>
      </c>
      <c r="D10" s="149">
        <f>'Ratios 2021'!D14</f>
        <v>3.433122715</v>
      </c>
      <c r="E10" s="149">
        <f>'Ratios 2022'!D14</f>
        <v>2.568523151</v>
      </c>
      <c r="F10" s="149">
        <f>'Ratios 2023'!D14</f>
        <v>2.119051441</v>
      </c>
      <c r="G10" s="177">
        <f>average(D10:F10)</f>
        <v>2.706899102</v>
      </c>
      <c r="H10" s="150" t="s">
        <v>192</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198</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199</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255</v>
      </c>
      <c r="E14" s="45" t="s">
        <v>256</v>
      </c>
      <c r="F14" s="45" t="s">
        <v>257</v>
      </c>
      <c r="G14" s="59" t="s">
        <v>258</v>
      </c>
      <c r="H14" s="59"/>
      <c r="I14" s="43"/>
      <c r="J14" s="43"/>
      <c r="K14" s="43"/>
      <c r="L14" s="43"/>
      <c r="M14" s="43"/>
      <c r="N14" s="43"/>
      <c r="O14" s="43"/>
      <c r="P14" s="43"/>
      <c r="Q14" s="43"/>
      <c r="R14" s="43"/>
      <c r="S14" s="43"/>
      <c r="T14" s="43"/>
      <c r="U14" s="43"/>
      <c r="V14" s="43"/>
      <c r="W14" s="43"/>
      <c r="X14" s="43"/>
      <c r="Y14" s="43"/>
    </row>
    <row r="15">
      <c r="A15" s="139"/>
      <c r="B15" s="49"/>
      <c r="C15" s="148" t="s">
        <v>201</v>
      </c>
      <c r="D15" s="180">
        <f>'Ratios 2021'!D20</f>
        <v>0</v>
      </c>
      <c r="E15" s="180">
        <f>'Ratios 2022'!D20</f>
        <v>0</v>
      </c>
      <c r="F15" s="180">
        <f>'Ratios 2023'!D20</f>
        <v>0</v>
      </c>
      <c r="G15" s="177">
        <f>average(D15:F15)</f>
        <v>0</v>
      </c>
      <c r="H15" s="150" t="s">
        <v>192</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203</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204</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255</v>
      </c>
      <c r="E19" s="45" t="s">
        <v>256</v>
      </c>
      <c r="F19" s="45" t="s">
        <v>257</v>
      </c>
      <c r="G19" s="59" t="s">
        <v>258</v>
      </c>
      <c r="H19" s="59"/>
      <c r="I19" s="43"/>
      <c r="J19" s="43"/>
      <c r="K19" s="43"/>
      <c r="L19" s="43"/>
      <c r="M19" s="43"/>
      <c r="N19" s="43"/>
      <c r="O19" s="43"/>
      <c r="P19" s="43"/>
      <c r="Q19" s="43"/>
      <c r="R19" s="43"/>
      <c r="S19" s="43"/>
      <c r="T19" s="43"/>
      <c r="U19" s="43"/>
      <c r="V19" s="43"/>
      <c r="W19" s="43"/>
      <c r="X19" s="43"/>
      <c r="Y19" s="43"/>
    </row>
    <row r="20">
      <c r="A20" s="139"/>
      <c r="B20" s="49"/>
      <c r="C20" s="148" t="s">
        <v>203</v>
      </c>
      <c r="D20" s="163">
        <f>'Ratios 2021'!D26</f>
        <v>0.4995128901</v>
      </c>
      <c r="E20" s="163">
        <f>'Ratios 2022'!D26</f>
        <v>0.5609638153</v>
      </c>
      <c r="F20" s="163">
        <f>'Ratios 2023'!D26</f>
        <v>0.4734586928</v>
      </c>
      <c r="G20" s="181">
        <f>average(D20:F20)</f>
        <v>0.5113117994</v>
      </c>
      <c r="H20" s="150" t="s">
        <v>207</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208</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209</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255</v>
      </c>
      <c r="E24" s="45" t="s">
        <v>256</v>
      </c>
      <c r="F24" s="45" t="s">
        <v>257</v>
      </c>
      <c r="G24" s="59" t="s">
        <v>258</v>
      </c>
      <c r="H24" s="59"/>
      <c r="I24" s="43"/>
      <c r="J24" s="43"/>
      <c r="K24" s="43"/>
      <c r="L24" s="43"/>
      <c r="M24" s="43"/>
      <c r="N24" s="43"/>
      <c r="O24" s="43"/>
      <c r="P24" s="43"/>
      <c r="Q24" s="43"/>
      <c r="R24" s="43"/>
      <c r="S24" s="43"/>
      <c r="T24" s="43"/>
      <c r="U24" s="43"/>
      <c r="V24" s="43"/>
      <c r="W24" s="43"/>
      <c r="X24" s="43"/>
      <c r="Y24" s="43"/>
    </row>
    <row r="25">
      <c r="A25" s="139"/>
      <c r="B25" s="49"/>
      <c r="C25" s="148" t="s">
        <v>213</v>
      </c>
      <c r="D25" s="163">
        <f>'Ratios 2021'!D33</f>
        <v>0.2259266234</v>
      </c>
      <c r="E25" s="163">
        <f>'Ratios 2022'!D33</f>
        <v>0.6263784151</v>
      </c>
      <c r="F25" s="163">
        <f>'Ratios 2023'!D33</f>
        <v>0.5178580489</v>
      </c>
      <c r="G25" s="181">
        <f>average(D25:F25)</f>
        <v>0.4567210291</v>
      </c>
      <c r="H25" s="150" t="s">
        <v>214</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215</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216</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255</v>
      </c>
      <c r="E29" s="45" t="s">
        <v>256</v>
      </c>
      <c r="F29" s="45" t="s">
        <v>257</v>
      </c>
      <c r="G29" s="59" t="s">
        <v>258</v>
      </c>
      <c r="H29" s="59"/>
      <c r="I29" s="43"/>
      <c r="J29" s="43"/>
      <c r="K29" s="43"/>
      <c r="L29" s="43"/>
      <c r="M29" s="43"/>
      <c r="N29" s="43"/>
      <c r="O29" s="43"/>
      <c r="P29" s="43"/>
      <c r="Q29" s="43"/>
      <c r="R29" s="43"/>
      <c r="S29" s="43"/>
      <c r="T29" s="43"/>
      <c r="U29" s="43"/>
      <c r="V29" s="43"/>
      <c r="W29" s="43"/>
      <c r="X29" s="43"/>
      <c r="Y29" s="43"/>
    </row>
    <row r="30">
      <c r="A30" s="139"/>
      <c r="B30" s="49"/>
      <c r="C30" s="148" t="s">
        <v>215</v>
      </c>
      <c r="D30" s="163">
        <f>'Ratios 2021'!D38</f>
        <v>0</v>
      </c>
      <c r="E30" s="163">
        <f>'Ratios 2022'!D38</f>
        <v>0</v>
      </c>
      <c r="F30" s="163">
        <f>'Ratios 2023'!D38</f>
        <v>0</v>
      </c>
      <c r="G30" s="181">
        <f>average(D30:F30)</f>
        <v>0</v>
      </c>
      <c r="H30" s="150" t="s">
        <v>218</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219</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220</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255</v>
      </c>
      <c r="E34" s="45" t="s">
        <v>256</v>
      </c>
      <c r="F34" s="45" t="s">
        <v>257</v>
      </c>
      <c r="G34" s="59" t="s">
        <v>258</v>
      </c>
      <c r="H34" s="59"/>
      <c r="I34" s="43"/>
      <c r="J34" s="43"/>
      <c r="K34" s="43"/>
      <c r="L34" s="43"/>
      <c r="M34" s="43"/>
      <c r="N34" s="43"/>
      <c r="O34" s="43"/>
      <c r="P34" s="43"/>
      <c r="Q34" s="43"/>
      <c r="R34" s="43"/>
      <c r="S34" s="43"/>
      <c r="T34" s="43"/>
      <c r="U34" s="43"/>
      <c r="V34" s="43"/>
      <c r="W34" s="43"/>
      <c r="X34" s="43"/>
      <c r="Y34" s="43"/>
    </row>
    <row r="35">
      <c r="A35" s="139"/>
      <c r="B35" s="49"/>
      <c r="C35" s="148" t="s">
        <v>259</v>
      </c>
      <c r="D35" s="163">
        <f>'Ratios 2021'!E41</f>
        <v>0.6413902977</v>
      </c>
      <c r="E35" s="163">
        <f>'Ratios 2022'!E41</f>
        <v>0.4892256445</v>
      </c>
      <c r="F35" s="163">
        <f>'Ratios 2023'!E41</f>
        <v>0.496548661</v>
      </c>
      <c r="G35" s="181">
        <f t="shared" ref="G35:G37" si="1">average(D35:F35)</f>
        <v>0.5423882011</v>
      </c>
      <c r="H35" s="181"/>
      <c r="I35" s="43"/>
      <c r="J35" s="43"/>
      <c r="K35" s="43"/>
      <c r="L35" s="43"/>
      <c r="M35" s="43"/>
      <c r="N35" s="43"/>
      <c r="O35" s="43"/>
      <c r="P35" s="43"/>
      <c r="Q35" s="43"/>
      <c r="R35" s="43"/>
      <c r="S35" s="43"/>
      <c r="T35" s="43"/>
      <c r="U35" s="43"/>
      <c r="V35" s="43"/>
      <c r="W35" s="43"/>
      <c r="X35" s="43"/>
      <c r="Y35" s="43"/>
    </row>
    <row r="36">
      <c r="A36" s="139"/>
      <c r="B36" s="52"/>
      <c r="C36" s="148" t="s">
        <v>222</v>
      </c>
      <c r="D36" s="163">
        <f>'Ratios 2021'!E42</f>
        <v>0.1645031203</v>
      </c>
      <c r="E36" s="163">
        <f>'Ratios 2022'!E42</f>
        <v>0.2233888812</v>
      </c>
      <c r="F36" s="163">
        <f>'Ratios 2023'!E42</f>
        <v>0.3077767621</v>
      </c>
      <c r="G36" s="181">
        <f t="shared" si="1"/>
        <v>0.2318895879</v>
      </c>
      <c r="H36" s="181"/>
      <c r="I36" s="43"/>
      <c r="J36" s="43"/>
      <c r="K36" s="43"/>
      <c r="L36" s="43"/>
      <c r="M36" s="43"/>
      <c r="N36" s="43"/>
      <c r="O36" s="43"/>
      <c r="P36" s="43"/>
      <c r="Q36" s="43"/>
      <c r="R36" s="43"/>
      <c r="S36" s="43"/>
      <c r="T36" s="43"/>
      <c r="U36" s="43"/>
      <c r="V36" s="43"/>
      <c r="W36" s="43"/>
      <c r="X36" s="43"/>
      <c r="Y36" s="43"/>
    </row>
    <row r="37">
      <c r="A37" s="139"/>
      <c r="B37" s="182"/>
      <c r="C37" s="148" t="s">
        <v>223</v>
      </c>
      <c r="D37" s="163">
        <f>'Ratios 2021'!E43</f>
        <v>0.194106582</v>
      </c>
      <c r="E37" s="163">
        <f>'Ratios 2022'!E43</f>
        <v>0.2873854742</v>
      </c>
      <c r="F37" s="163">
        <f>'Ratios 2023'!E43</f>
        <v>0.1956745769</v>
      </c>
      <c r="G37" s="181">
        <f t="shared" si="1"/>
        <v>0.225722211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224</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225</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255</v>
      </c>
      <c r="E41" s="45" t="s">
        <v>256</v>
      </c>
      <c r="F41" s="45" t="s">
        <v>257</v>
      </c>
      <c r="G41" s="59" t="s">
        <v>258</v>
      </c>
      <c r="H41" s="59"/>
      <c r="I41" s="43"/>
      <c r="J41" s="43"/>
      <c r="K41" s="43"/>
      <c r="L41" s="43"/>
      <c r="M41" s="43"/>
      <c r="N41" s="43"/>
      <c r="O41" s="43"/>
      <c r="P41" s="43"/>
      <c r="Q41" s="43"/>
      <c r="R41" s="43"/>
      <c r="S41" s="43"/>
      <c r="T41" s="43"/>
      <c r="U41" s="43"/>
      <c r="V41" s="43"/>
      <c r="W41" s="43"/>
      <c r="X41" s="43"/>
      <c r="Y41" s="43"/>
    </row>
    <row r="42">
      <c r="A42" s="139"/>
      <c r="B42" s="49"/>
      <c r="C42" s="148" t="s">
        <v>228</v>
      </c>
      <c r="D42" s="166">
        <f>'Ratios 2021'!D49</f>
        <v>4.511753948</v>
      </c>
      <c r="E42" s="166">
        <f>'Ratios 2022'!D49</f>
        <v>3.15593158</v>
      </c>
      <c r="F42" s="166">
        <f>'Ratios 2023'!D49</f>
        <v>3.931479191</v>
      </c>
      <c r="G42" s="183">
        <f>average(D42:F42)</f>
        <v>3.86638824</v>
      </c>
      <c r="H42" s="150" t="s">
        <v>229</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230</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231</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255</v>
      </c>
      <c r="E46" s="45" t="s">
        <v>256</v>
      </c>
      <c r="F46" s="45" t="s">
        <v>257</v>
      </c>
      <c r="G46" s="59" t="s">
        <v>258</v>
      </c>
      <c r="H46" s="59"/>
      <c r="I46" s="43"/>
      <c r="J46" s="43"/>
      <c r="K46" s="43"/>
      <c r="L46" s="43"/>
      <c r="M46" s="43"/>
      <c r="N46" s="43"/>
      <c r="O46" s="43"/>
      <c r="P46" s="43"/>
      <c r="Q46" s="43"/>
      <c r="R46" s="43"/>
      <c r="S46" s="43"/>
      <c r="T46" s="43"/>
      <c r="U46" s="43"/>
      <c r="V46" s="43"/>
      <c r="W46" s="43"/>
      <c r="X46" s="43"/>
      <c r="Y46" s="43"/>
    </row>
    <row r="47">
      <c r="A47" s="139"/>
      <c r="B47" s="49"/>
      <c r="C47" s="148" t="s">
        <v>234</v>
      </c>
      <c r="D47" s="149">
        <f>'Ratios 2021'!D54</f>
        <v>2.91188535</v>
      </c>
      <c r="E47" s="149">
        <f>'Ratios 2022'!D54</f>
        <v>2.216002051</v>
      </c>
      <c r="F47" s="149">
        <f>'Ratios 2023'!D54</f>
        <v>1.747887245</v>
      </c>
      <c r="G47" s="177">
        <f>average(D47:F47)</f>
        <v>2.291924882</v>
      </c>
      <c r="H47" s="150" t="s">
        <v>235</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236</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237</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255</v>
      </c>
      <c r="E51" s="45" t="s">
        <v>256</v>
      </c>
      <c r="F51" s="45" t="s">
        <v>257</v>
      </c>
      <c r="G51" s="59" t="s">
        <v>258</v>
      </c>
      <c r="H51" s="59"/>
      <c r="I51" s="43"/>
      <c r="J51" s="43"/>
      <c r="K51" s="43"/>
      <c r="L51" s="43"/>
      <c r="M51" s="43"/>
      <c r="N51" s="43"/>
      <c r="O51" s="43"/>
      <c r="P51" s="43"/>
      <c r="Q51" s="43"/>
      <c r="R51" s="43"/>
      <c r="S51" s="43"/>
      <c r="T51" s="43"/>
      <c r="U51" s="43"/>
      <c r="V51" s="43"/>
      <c r="W51" s="43"/>
      <c r="X51" s="43"/>
      <c r="Y51" s="43"/>
    </row>
    <row r="52">
      <c r="A52" s="139"/>
      <c r="B52" s="49"/>
      <c r="C52" s="148" t="s">
        <v>240</v>
      </c>
      <c r="D52" s="184">
        <f>'Ratios 2021'!D59</f>
        <v>0</v>
      </c>
      <c r="E52" s="184">
        <f>'Ratios 2022'!D59</f>
        <v>0</v>
      </c>
      <c r="F52" s="184">
        <f>'Ratios 2023'!D59</f>
        <v>0</v>
      </c>
      <c r="G52" s="185">
        <f>average(D52:F52)</f>
        <v>0</v>
      </c>
      <c r="H52" s="150" t="s">
        <v>241</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4 WORD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4 WORD</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351287.0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457869.0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40670.0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809156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195195.0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28153.0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24493.0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18070.0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273.0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266184</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69.0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82.0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84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44618.0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202724.0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-158106</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246.0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1000.0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-754</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916631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4 WORD</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5784</v>
      </c>
      <c r="D3" s="99">
        <v>5784.0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11149</v>
      </c>
      <c r="D4" s="99">
        <v>11149.0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143515</v>
      </c>
      <c r="D7" s="99">
        <v>110012.0</v>
      </c>
      <c r="E7" s="99">
        <v>17325.0</v>
      </c>
      <c r="F7" s="99">
        <v>16178.0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51028</v>
      </c>
      <c r="D9" s="99">
        <v>23198.0</v>
      </c>
      <c r="E9" s="99">
        <v>10292.0</v>
      </c>
      <c r="F9" s="99">
        <v>17538.0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14201</v>
      </c>
      <c r="D12" s="99">
        <v>4378.0</v>
      </c>
      <c r="E12" s="99">
        <v>6418.0</v>
      </c>
      <c r="F12" s="99">
        <v>3405.0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12625</v>
      </c>
      <c r="D15" s="99">
        <v>7041.0</v>
      </c>
      <c r="E15" s="99">
        <v>0.0</v>
      </c>
      <c r="F15" s="99">
        <v>5584.0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50270</v>
      </c>
      <c r="D16" s="99">
        <v>0.0</v>
      </c>
      <c r="E16" s="99">
        <v>50270.0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96461</v>
      </c>
      <c r="D18" s="99">
        <v>0.0</v>
      </c>
      <c r="E18" s="99">
        <v>0.0</v>
      </c>
      <c r="F18" s="99">
        <v>96461.0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280246</v>
      </c>
      <c r="D20" s="99">
        <v>243183.0</v>
      </c>
      <c r="E20" s="99">
        <v>36963.0</v>
      </c>
      <c r="F20" s="99">
        <v>100.0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30157</v>
      </c>
      <c r="D21" s="99">
        <v>22366.0</v>
      </c>
      <c r="E21" s="99">
        <v>7340.0</v>
      </c>
      <c r="F21" s="99">
        <v>451.0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12072</v>
      </c>
      <c r="D22" s="99">
        <v>1026.0</v>
      </c>
      <c r="E22" s="99">
        <v>1902.0</v>
      </c>
      <c r="F22" s="99">
        <v>9144.0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12965</v>
      </c>
      <c r="D23" s="99">
        <v>3163.0</v>
      </c>
      <c r="E23" s="99">
        <v>8824.0</v>
      </c>
      <c r="F23" s="99">
        <v>978.0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21819</v>
      </c>
      <c r="D26" s="99">
        <v>7534.0</v>
      </c>
      <c r="E26" s="99">
        <v>6760.0</v>
      </c>
      <c r="F26" s="99">
        <v>7525.0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2938</v>
      </c>
      <c r="D28" s="99">
        <v>1515.0</v>
      </c>
      <c r="E28" s="99">
        <v>0.0</v>
      </c>
      <c r="F28" s="99">
        <v>1423.0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723</v>
      </c>
      <c r="D31" s="99">
        <v>0.0</v>
      </c>
      <c r="E31" s="99">
        <v>723.0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1932</v>
      </c>
      <c r="D32" s="99">
        <v>0.0</v>
      </c>
      <c r="E32" s="99">
        <v>1932.0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102" t="s">
        <v>138</v>
      </c>
      <c r="C34" s="98">
        <f t="shared" si="1"/>
        <v>119431</v>
      </c>
      <c r="D34" s="99">
        <v>119431.0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139</v>
      </c>
      <c r="C35" s="98">
        <f t="shared" si="1"/>
        <v>29961</v>
      </c>
      <c r="D35" s="99">
        <v>7254.0</v>
      </c>
      <c r="E35" s="99">
        <v>2240.0</v>
      </c>
      <c r="F35" s="99">
        <v>20467.0</v>
      </c>
      <c r="G35" s="43"/>
      <c r="H35" s="43"/>
      <c r="I35" s="43"/>
      <c r="J35" s="43"/>
      <c r="K35" s="43"/>
      <c r="L35" s="43"/>
      <c r="M35" s="43"/>
      <c r="N35" s="43"/>
      <c r="O35" s="43"/>
      <c r="P35" s="43"/>
      <c r="Q35" s="43"/>
      <c r="R35" s="43"/>
      <c r="S35" s="43"/>
      <c r="T35" s="43"/>
      <c r="U35" s="43"/>
      <c r="V35" s="43"/>
      <c r="W35" s="43"/>
      <c r="X35" s="43"/>
      <c r="Y35" s="43"/>
      <c r="Z35" s="43"/>
    </row>
    <row r="36">
      <c r="A36" s="45" t="s">
        <v>50</v>
      </c>
      <c r="B36" s="103" t="s">
        <v>140</v>
      </c>
      <c r="C36" s="98">
        <f t="shared" si="1"/>
        <v>19459</v>
      </c>
      <c r="D36" s="99">
        <v>19459.0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141</v>
      </c>
      <c r="C37" s="98">
        <f t="shared" si="1"/>
        <v>5063</v>
      </c>
      <c r="D37" s="99">
        <v>5031.0</v>
      </c>
      <c r="E37" s="99">
        <v>0.0</v>
      </c>
      <c r="F37" s="99">
        <v>32.0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2147</v>
      </c>
      <c r="D38" s="99">
        <v>1086.0</v>
      </c>
      <c r="E38" s="99">
        <v>1003.0</v>
      </c>
      <c r="F38" s="99">
        <v>58.0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923946</v>
      </c>
      <c r="D40" s="104">
        <f t="shared" si="2"/>
        <v>592610</v>
      </c>
      <c r="E40" s="104">
        <f t="shared" si="2"/>
        <v>151992</v>
      </c>
      <c r="F40" s="104">
        <f t="shared" si="2"/>
        <v>179344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4 WORD</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413687.0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145997.0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251386.0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3973.0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100710.0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3615.0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2883.0</v>
      </c>
      <c r="E12" s="109">
        <f>D11-D12</f>
        <v>732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2351.0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918836</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17191.0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297297.0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54500.0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368988</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264335.0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285513.0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549848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918836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4 WORD</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2021'!C40</f>
        <v>923946</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2021'!C31</f>
        <v>723</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923223</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76935.25</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2021'!E2+'Balance Sheet 2021'!E3</f>
        <v>559684</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7.274740772</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2021'!E30</f>
        <v>264335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2021'!C40</f>
        <v>923946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76995.5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3.433122715</v>
      </c>
      <c r="E14" s="150" t="s">
        <v>192</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2021'!C40</f>
        <v>923946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76995.5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0</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7.274740772</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2021'!E2:E7,'Revenues 2021'!F10:F15)</f>
        <v>457869</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2021'!F44</f>
        <v>916631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0.4995128901</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2021'!C7:C9)</f>
        <v>194543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2021'!C10:C12)</f>
        <v>14201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208744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2021'!C40</f>
        <v>923946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0.2259266234</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2021'!C7:C9)</f>
        <v>194543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221</v>
      </c>
      <c r="D41" s="75">
        <f>'Expenses 2021'!D40</f>
        <v>592610</v>
      </c>
      <c r="E41" s="165">
        <f t="shared" ref="E41:E44" si="1">D41/$D$44</f>
        <v>0.6413902977</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2021'!E40</f>
        <v>151992</v>
      </c>
      <c r="E42" s="165">
        <f t="shared" si="1"/>
        <v>0.1645031203</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2021'!F40</f>
        <v>179344</v>
      </c>
      <c r="E43" s="165">
        <f t="shared" si="1"/>
        <v>0.194106582</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923946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2021'!F9</f>
        <v>809156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2021'!F40</f>
        <v>179344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4.511753948</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2021'!E2:E10)</f>
        <v>915753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2021'!E19:E22)</f>
        <v>314488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2.91188535</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2021'!E18</f>
        <v>918836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4 WORD</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465526.0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633382.0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78571.0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1098908</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198954.0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23305.0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243</v>
      </c>
      <c r="D12" s="61"/>
      <c r="E12" s="61"/>
      <c r="F12" s="62">
        <v>14861.0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67</v>
      </c>
      <c r="D13" s="61"/>
      <c r="E13" s="61"/>
      <c r="F13" s="62">
        <v>11171.0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248291</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58.0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22.0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14600.0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232585.0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-217985</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300.0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498.0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-198</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1129096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4 WORD</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4096</v>
      </c>
      <c r="D4" s="99">
        <v>4096.0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261084</v>
      </c>
      <c r="D7" s="99">
        <v>127795.0</v>
      </c>
      <c r="E7" s="99">
        <v>42216.0</v>
      </c>
      <c r="F7" s="99">
        <v>91073.0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445561</v>
      </c>
      <c r="D9" s="99">
        <v>149173.0</v>
      </c>
      <c r="E9" s="99">
        <v>93873.0</v>
      </c>
      <c r="F9" s="99">
        <v>202515.0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52292</v>
      </c>
      <c r="D12" s="99">
        <v>25596.0</v>
      </c>
      <c r="E12" s="99">
        <v>8455.0</v>
      </c>
      <c r="F12" s="99">
        <v>18241.0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6845</v>
      </c>
      <c r="D15" s="99">
        <v>923.0</v>
      </c>
      <c r="E15" s="99">
        <v>5922.0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62765</v>
      </c>
      <c r="D16" s="99">
        <v>8466.0</v>
      </c>
      <c r="E16" s="99">
        <v>54299.0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64869</v>
      </c>
      <c r="D20" s="99">
        <v>38971.0</v>
      </c>
      <c r="E20" s="99">
        <v>25658.0</v>
      </c>
      <c r="F20" s="99">
        <v>240.0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25197</v>
      </c>
      <c r="D21" s="99">
        <v>14202.0</v>
      </c>
      <c r="E21" s="99">
        <v>10805.0</v>
      </c>
      <c r="F21" s="99">
        <v>190.0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9314</v>
      </c>
      <c r="D22" s="99">
        <v>1487.0</v>
      </c>
      <c r="E22" s="99">
        <v>4677.0</v>
      </c>
      <c r="F22" s="99">
        <v>3150.0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19615</v>
      </c>
      <c r="D23" s="99">
        <v>7832.0</v>
      </c>
      <c r="E23" s="99">
        <v>9371.0</v>
      </c>
      <c r="F23" s="99">
        <v>2412.0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2594</v>
      </c>
      <c r="D25" s="99">
        <v>0.0</v>
      </c>
      <c r="E25" s="99">
        <v>2594.0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38906</v>
      </c>
      <c r="D26" s="99">
        <v>16902.0</v>
      </c>
      <c r="E26" s="99">
        <v>4255.0</v>
      </c>
      <c r="F26" s="99">
        <v>17749.0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1781</v>
      </c>
      <c r="D28" s="99">
        <v>1006.0</v>
      </c>
      <c r="E28" s="99">
        <v>0.0</v>
      </c>
      <c r="F28" s="99">
        <v>775.0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100</v>
      </c>
      <c r="D31" s="99">
        <v>0.0</v>
      </c>
      <c r="E31" s="99">
        <v>100.0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2947</v>
      </c>
      <c r="D32" s="99">
        <v>0.0</v>
      </c>
      <c r="E32" s="99">
        <v>2947.0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242</v>
      </c>
      <c r="C34" s="98">
        <f t="shared" si="1"/>
        <v>163680</v>
      </c>
      <c r="D34" s="99">
        <v>163680.0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140</v>
      </c>
      <c r="C35" s="98">
        <f t="shared" si="1"/>
        <v>26769</v>
      </c>
      <c r="D35" s="99">
        <v>26769.0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139</v>
      </c>
      <c r="C36" s="98">
        <f t="shared" si="1"/>
        <v>22562</v>
      </c>
      <c r="D36" s="99">
        <v>5211.0</v>
      </c>
      <c r="E36" s="99">
        <v>5492.0</v>
      </c>
      <c r="F36" s="99">
        <v>11859.0</v>
      </c>
      <c r="G36" s="43"/>
      <c r="H36" s="43"/>
      <c r="I36" s="43"/>
      <c r="J36" s="43"/>
      <c r="K36" s="43"/>
      <c r="L36" s="43"/>
      <c r="M36" s="43"/>
      <c r="N36" s="43"/>
      <c r="O36" s="43"/>
      <c r="P36" s="43"/>
      <c r="Q36" s="43"/>
      <c r="R36" s="43"/>
      <c r="S36" s="43"/>
      <c r="T36" s="43"/>
      <c r="U36" s="43"/>
      <c r="V36" s="43"/>
      <c r="W36" s="43"/>
      <c r="X36" s="43"/>
      <c r="Y36" s="43"/>
      <c r="Z36" s="43"/>
    </row>
    <row r="37">
      <c r="A37" s="45" t="s">
        <v>52</v>
      </c>
      <c r="B37" s="60" t="s">
        <v>141</v>
      </c>
      <c r="C37" s="98">
        <f t="shared" si="1"/>
        <v>650</v>
      </c>
      <c r="D37" s="99">
        <v>650.0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1211627</v>
      </c>
      <c r="D40" s="104">
        <f t="shared" si="2"/>
        <v>592759</v>
      </c>
      <c r="E40" s="104">
        <f t="shared" si="2"/>
        <v>270664</v>
      </c>
      <c r="F40" s="104">
        <f t="shared" si="2"/>
        <v>348204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4 WORD</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309328.0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146055.0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263150.0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3475.0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125061.0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1197.0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1048.0</v>
      </c>
      <c r="E12" s="109">
        <f>D11-D12</f>
        <v>149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2350.0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849568</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93116.0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289135.0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382251</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259341.0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207976.0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467317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849568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