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<sst xmlns="http://schemas.openxmlformats.org/spreadsheetml/2006/main" count="874" uniqueCount="254">
  <si>
    <t>FRIENDS OF THE SAN JUANS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</si>
  <si>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</si>
  <si>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</si>
  <si>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</si>
  <si>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</si>
  <si>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</si>
  <si>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</si>
  <si>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</si>
  <si>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</si>
  <si>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</si>
  <si>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</si>
  <si>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</si>
  <si>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</si>
  <si>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</si>
  <si>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</si>
  <si>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</si>
  <si>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</si>
  <si>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</si>
  <si>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</si>
  <si>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</si>
  <si>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</si>
  <si>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</si>
  <si>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</si>
  <si>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</si>
  <si>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</si>
  <si>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</si>
  <si>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</si>
  <si>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</si>
  <si>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</si>
  <si>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</si>
  <si>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</si>
  <si>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</si>
  <si>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</si>
  <si>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</si>
  <si>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</si>
  <si>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</si>
  <si>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</si>
  <si>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</si>
  <si>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</si>
  <si>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</si>
  <si>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</si>
  <si>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</si>
  <si>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</si>
  <si>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</si>
  <si>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</si>
  <si>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</si>
  <si>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</si>
  <si>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</si>
  <si>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</si>
  <si>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</si>
  <si>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</si>
  <si>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</si>
  <si>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</si>
  <si>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</si>
  <si>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</si>
  <si>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</si>
  <si>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</si>
  <si>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</si>
  <si>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</si>
  <si>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</si>
  <si>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</si>
  <si>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</si>
  <si>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</si>
  <si>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</si>
  <si>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WORKSHOPS, 4OTH &amp; ANNUAL MTG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</si>
  <si>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</si>
  <si>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</si>
  <si>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</si>
  <si>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</si>
  <si>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</si>
  <si>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</si>
  <si>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</si>
  <si>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</si>
  <si>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</si>
  <si>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</si>
  <si>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</si>
  <si>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</si>
  <si>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</si>
  <si>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</si>
  <si>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</si>
  <si>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</si>
  <si>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</si>
  <si>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</si>
  <si>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</si>
  <si>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</si>
  <si>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</si>
  <si>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</si>
  <si>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</si>
  <si>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</si>
  <si>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</si>
  <si>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</si>
  <si>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</si>
  <si>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</si>
  <si>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</si>
  <si>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</si>
  <si>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</si>
  <si>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</si>
  <si>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UNREALIZED GAIN/LOSS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</si>
  <si>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</si>
  <si>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</si>
  <si>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</si>
  <si>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</si>
  <si>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</si>
  <si>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</si>
  <si>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</si>
  <si>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</si>
  <si>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</si>
  <si>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</si>
  <si>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</si>
  <si>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</si>
  <si>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</si>
  <si>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</si>
  <si>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</si>
  <si>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</si>
  <si>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</si>
  <si>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</si>
  <si>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</si>
  <si>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</si>
  <si>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</si>
  <si>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</si>
  <si>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</si>
  <si>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</si>
  <si>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</si>
  <si>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</si>
  <si>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</si>
  <si>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</si>
  <si>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</si>
  <si>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</si>
  <si>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</si>
  <si>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</si>
  <si>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</si>
  <si>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</si>
  <si>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</si>
  <si>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</si>
  <si>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</si>
  <si>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CONTRACTED SERVICES</t>
  </si>
  <si>
    <t>PUBLICATIONS &amp; OUTREACH</t>
  </si>
  <si>
    <t xml:space="preserve"> FIELD SUPPLIES,FEES GIS</t>
  </si>
  <si>
    <t>MAILINGS/MEMBERSHIP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</si>
  <si>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</si>
  <si>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</si>
  <si>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</si>
  <si>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</si>
  <si>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</si>
  <si>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</si>
  <si>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</si>
  <si>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</si>
  <si>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</si>
  <si>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</si>
  <si>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</si>
  <si>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</si>
  <si>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</si>
  <si>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</si>
  <si>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</si>
  <si>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</si>
  <si>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</si>
  <si>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</si>
  <si>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</si>
  <si>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</si>
  <si>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</si>
  <si>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</si>
  <si>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</si>
  <si>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</si>
  <si>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</si>
  <si>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</si>
  <si>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</si>
  <si>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</si>
  <si>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</si>
  <si>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</si>
  <si>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</si>
  <si>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</si>
  <si>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</si>
  <si>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</si>
  <si>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</si>
  <si>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</si>
  <si>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</si>
  <si>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</si>
  <si>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</si>
  <si>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</si>
  <si>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</si>
  <si>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</si>
  <si>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</si>
  <si>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</si>
  <si>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</si>
  <si>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</si>
  <si>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</si>
  <si>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</si>
  <si>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</si>
  <si>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</si>
  <si>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</si>
  <si>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</si>
  <si>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</si>
  <si>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</si>
  <si>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</si>
  <si>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</si>
  <si>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</si>
  <si>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</si>
  <si>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</si>
  <si>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</si>
  <si>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</si>
  <si>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</si>
  <si>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</si>
  <si>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</si>
  <si>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</si>
  <si>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</si>
  <si>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</si>
  <si>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</si>
  <si>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</si>
  <si>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</si>
  <si>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</si>
  <si>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</si>
  <si>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</si>
  <si>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</si>
  <si>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</si>
  <si>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</si>
  <si>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</si>
  <si>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</si>
  <si>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</si>
  <si>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</si>
  <si>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</si>
  <si>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</si>
  <si>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</si>
  <si>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</si>
  <si>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</si>
  <si>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</si>
  <si>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</si>
  <si>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</si>
  <si>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</si>
  <si>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</si>
  <si>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</si>
  <si>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</si>
  <si>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</si>
  <si>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</si>
  <si>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</si>
  <si>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</si>
  <si>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</si>
  <si>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</si>
  <si>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</si>
  <si>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</si>
  <si>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WORKSHOPS &amp; ANNUAL MTG</t>
  </si>
  <si>
    <r>
      <rPr>
        <rFont val="Roboto"/>
        <color rgb="FF000000"/>
        <sz val="10.0"/>
      </rPr>
      <t xml:space="preserve">Gross amount from sales of </t>
    </r>
    <r>
      <rPr>
        <rFont val="Roboto"/>
        <color rgb="FF000000"/>
        <sz val="10.0"/>
      </rPr>
      <t>assets other than inventory</t>
    </r>
  </si>
  <si>
    <t>FISCAL SPONSORSHIP INCOME</t>
  </si>
  <si>
    <t xml:space="preserve"> EVENTS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</si>
  <si>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</si>
  <si>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</si>
  <si>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EVENTS</t>
  </si>
  <si>
    <t xml:space="preserve"> PUBLICATIONS &amp; OUTREACH</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</si>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</sst>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FRIENDS OF THE SAN JUANS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1614825</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1614825</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134568.75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995238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7.395758674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1614825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134568.75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0</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788891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1614825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134568.75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5.862364033</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13.25812271</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750557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1317390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0.5697303001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725975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254742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980717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1614825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0.6073209171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189637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725975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0.2612169841</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243</v>
      </c>
      <c r="D41" s="75">
        <f>'Expenses 2023'!D40</f>
        <v>1424449</v>
      </c>
      <c r="E41" s="164">
        <f t="shared" ref="E41:E44" si="1">D41/$D$44</f>
        <v>0.8821073491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167116</v>
      </c>
      <c r="E42" s="164">
        <f t="shared" si="1"/>
        <v>0.1034886133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23260</v>
      </c>
      <c r="E43" s="164">
        <f t="shared" si="1"/>
        <v>0.01440403759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1614825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1312152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23260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56.41238177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995238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55012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18.09128917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1784129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FRIENDS OF THE SAN JUANS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201805.0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785045.0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498453.0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1485303</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18221.0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18221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46255.0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0.0</v>
      </c>
      <c r="E26" s="50">
        <v>29396.0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29396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29396</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32609.0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241</v>
      </c>
      <c r="D40" s="74"/>
      <c r="E40" s="48">
        <v>18667.0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51276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1630451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FRIENDS OF THE SAN JUANS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143551</v>
      </c>
      <c r="D7" s="99">
        <v>112831.0</v>
      </c>
      <c r="E7" s="99">
        <v>26413.0</v>
      </c>
      <c r="F7" s="99">
        <v>4307.0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612292</v>
      </c>
      <c r="D9" s="99">
        <v>481262.0</v>
      </c>
      <c r="E9" s="99">
        <v>112662.0</v>
      </c>
      <c r="F9" s="99">
        <v>18368.0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35361</v>
      </c>
      <c r="D10" s="99">
        <v>27794.0</v>
      </c>
      <c r="E10" s="99">
        <v>6506.0</v>
      </c>
      <c r="F10" s="99">
        <v>1061.0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155905</v>
      </c>
      <c r="D11" s="99">
        <v>122541.0</v>
      </c>
      <c r="E11" s="99">
        <v>28687.0</v>
      </c>
      <c r="F11" s="99">
        <v>4677.0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68903</v>
      </c>
      <c r="D12" s="99">
        <v>56805.0</v>
      </c>
      <c r="E12" s="99">
        <v>10398.0</v>
      </c>
      <c r="F12" s="99">
        <v>1700.0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8647</v>
      </c>
      <c r="D15" s="99">
        <v>7251.0</v>
      </c>
      <c r="E15" s="99">
        <v>1396.0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6312</v>
      </c>
      <c r="D16" s="99">
        <v>5074.0</v>
      </c>
      <c r="E16" s="99">
        <v>886.0</v>
      </c>
      <c r="F16" s="99">
        <v>352.0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2544</v>
      </c>
      <c r="D20" s="99">
        <v>2544.0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5597</v>
      </c>
      <c r="D22" s="99">
        <v>2776.0</v>
      </c>
      <c r="E22" s="99">
        <v>2655.0</v>
      </c>
      <c r="F22" s="99">
        <v>166.0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26394</v>
      </c>
      <c r="D23" s="99">
        <v>20895.0</v>
      </c>
      <c r="E23" s="99">
        <v>2605.0</v>
      </c>
      <c r="F23" s="99">
        <v>2894.0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54536</v>
      </c>
      <c r="D25" s="99">
        <v>42476.0</v>
      </c>
      <c r="E25" s="99">
        <v>9985.0</v>
      </c>
      <c r="F25" s="99">
        <v>2075.0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14498</v>
      </c>
      <c r="D26" s="99">
        <v>13913.0</v>
      </c>
      <c r="E26" s="99">
        <v>411.0</v>
      </c>
      <c r="F26" s="99">
        <v>174.0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28482</v>
      </c>
      <c r="D28" s="99">
        <v>24893.0</v>
      </c>
      <c r="E28" s="99">
        <v>1696.0</v>
      </c>
      <c r="F28" s="99">
        <v>1893.0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3542</v>
      </c>
      <c r="D32" s="99">
        <v>2947.0</v>
      </c>
      <c r="E32" s="99">
        <v>450.0</v>
      </c>
      <c r="F32" s="99">
        <v>145.0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329824</v>
      </c>
      <c r="D34" s="99">
        <v>329824.0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245</v>
      </c>
      <c r="C35" s="98">
        <f t="shared" si="1"/>
        <v>34192</v>
      </c>
      <c r="D35" s="99">
        <v>21678.0</v>
      </c>
      <c r="E35" s="99">
        <v>2487.0</v>
      </c>
      <c r="F35" s="99">
        <v>10027.0</v>
      </c>
      <c r="G35" s="43"/>
      <c r="H35" s="43"/>
      <c r="I35" s="43"/>
      <c r="J35" s="43"/>
      <c r="K35" s="43"/>
      <c r="L35" s="43"/>
      <c r="M35" s="43"/>
      <c r="N35" s="43"/>
      <c r="O35" s="43"/>
      <c r="P35" s="43"/>
      <c r="Q35" s="43"/>
      <c r="R35" s="43"/>
      <c r="S35" s="43"/>
      <c r="T35" s="43"/>
      <c r="U35" s="43"/>
      <c r="V35" s="43"/>
      <c r="W35" s="43"/>
      <c r="X35" s="43"/>
      <c r="Y35" s="43"/>
      <c r="Z35" s="43"/>
    </row>
    <row r="36">
      <c r="A36" s="45" t="s">
        <v>50</v>
      </c>
      <c r="B36" s="102" t="s">
        <v>246</v>
      </c>
      <c r="C36" s="98">
        <f t="shared" si="1"/>
        <v>34036</v>
      </c>
      <c r="D36" s="99">
        <v>34036.0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17698</v>
      </c>
      <c r="D37" s="99">
        <v>3366.0</v>
      </c>
      <c r="E37" s="99">
        <v>175.0</v>
      </c>
      <c r="F37" s="99">
        <v>14157.0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48847</v>
      </c>
      <c r="D38" s="99">
        <v>33044.0</v>
      </c>
      <c r="E38" s="99">
        <v>10500.0</v>
      </c>
      <c r="F38" s="99">
        <v>5303.0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1631161</v>
      </c>
      <c r="D40" s="103">
        <f t="shared" si="2"/>
        <v>1345950</v>
      </c>
      <c r="E40" s="103">
        <f t="shared" si="2"/>
        <v>217912</v>
      </c>
      <c r="F40" s="103">
        <f t="shared" si="2"/>
        <v>67299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FRIENDS OF THE SAN JUANS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384111.0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529820.0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869835.0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1783766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55359.0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55359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1728407.0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1728407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1783766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FRIENDS OF THE SAN JUANS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1631161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1631161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135930.0833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913931</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6.723537407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1631161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135930.0833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0</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869835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1631161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135930.0833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6.39913534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13.12267275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785045</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1630451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0.4814894775</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755843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260169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1016012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1631161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0.6228765891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191266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755843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0.2530499059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247</v>
      </c>
      <c r="D41" s="75">
        <f>'Expenses 2024'!D40</f>
        <v>1345950</v>
      </c>
      <c r="E41" s="164">
        <f t="shared" ref="E41:E44" si="1">D41/$D$44</f>
        <v>0.8251484679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217912</v>
      </c>
      <c r="E42" s="164">
        <f t="shared" si="1"/>
        <v>0.1335931891</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67299</v>
      </c>
      <c r="E43" s="164">
        <f t="shared" si="1"/>
        <v>0.04125834298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1631161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1485303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67299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22.07020907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913931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55359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16.50916743</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1783766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FRIENDS OF THE SAN JUANS</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182</v>
      </c>
      <c r="D5" s="176">
        <f>'Ratios 2022'!D8</f>
        <v>8.293600107</v>
      </c>
      <c r="E5" s="176">
        <f>'Ratios 2023'!D8</f>
        <v>7.395758674</v>
      </c>
      <c r="F5" s="176">
        <f>'Ratios 2024'!D8</f>
        <v>6.723537407</v>
      </c>
      <c r="G5" s="176">
        <f>average(D5:F5)</f>
        <v>7.470965396</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190</v>
      </c>
      <c r="D10" s="148">
        <f>'Ratios 2022'!D14</f>
        <v>0</v>
      </c>
      <c r="E10" s="148">
        <f>'Ratios 2023'!D14</f>
        <v>0</v>
      </c>
      <c r="F10" s="148">
        <f>'Ratios 2024'!D14</f>
        <v>0</v>
      </c>
      <c r="G10" s="176">
        <f>average(D10:F10)</f>
        <v>0</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6.265983727</v>
      </c>
      <c r="E15" s="179">
        <f>'Ratios 2023'!D20</f>
        <v>5.862364033</v>
      </c>
      <c r="F15" s="179">
        <f>'Ratios 2024'!D20</f>
        <v>6.39913534</v>
      </c>
      <c r="G15" s="176">
        <f>average(D15:F15)</f>
        <v>6.1758277</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0.6884531157</v>
      </c>
      <c r="E20" s="162">
        <f>'Ratios 2023'!D26</f>
        <v>0.5697303001</v>
      </c>
      <c r="F20" s="162">
        <f>'Ratios 2024'!D26</f>
        <v>0.4814894775</v>
      </c>
      <c r="G20" s="180">
        <f>average(D20:F20)</f>
        <v>0.5798909644</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0.6875292339</v>
      </c>
      <c r="E25" s="162">
        <f>'Ratios 2023'!D33</f>
        <v>0.6073209171</v>
      </c>
      <c r="F25" s="162">
        <f>'Ratios 2024'!D33</f>
        <v>0.6228765891</v>
      </c>
      <c r="G25" s="180">
        <f>average(D25:F25)</f>
        <v>0.6392422467</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0.2657749102</v>
      </c>
      <c r="E30" s="162">
        <f>'Ratios 2023'!D38</f>
        <v>0.2612169841</v>
      </c>
      <c r="F30" s="162">
        <f>'Ratios 2024'!D38</f>
        <v>0.2530499059</v>
      </c>
      <c r="G30" s="180">
        <f>average(D30:F30)</f>
        <v>0.2600139334</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0.8581823841</v>
      </c>
      <c r="E35" s="162">
        <f>'Ratios 2023'!E41</f>
        <v>0.8821073491</v>
      </c>
      <c r="F35" s="162">
        <f>'Ratios 2024'!E41</f>
        <v>0.8251484679</v>
      </c>
      <c r="G35" s="180">
        <f t="shared" ref="G35:G37" si="1">average(D35:F35)</f>
        <v>0.855146067</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0.1080939042</v>
      </c>
      <c r="E36" s="162">
        <f>'Ratios 2023'!E42</f>
        <v>0.1034886133</v>
      </c>
      <c r="F36" s="162">
        <f>'Ratios 2024'!E42</f>
        <v>0.1335931891</v>
      </c>
      <c r="G36" s="180">
        <f t="shared" si="1"/>
        <v>0.1150585689</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0.03372371171</v>
      </c>
      <c r="E37" s="162">
        <f>'Ratios 2023'!E43</f>
        <v>0.01440403759</v>
      </c>
      <c r="F37" s="162">
        <f>'Ratios 2024'!E43</f>
        <v>0.04125834298</v>
      </c>
      <c r="G37" s="180">
        <f t="shared" si="1"/>
        <v>0.02979536409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46.37799283</v>
      </c>
      <c r="E42" s="165">
        <f>'Ratios 2023'!D49</f>
        <v>56.41238177</v>
      </c>
      <c r="F42" s="165">
        <f>'Ratios 2024'!D49</f>
        <v>22.07020907</v>
      </c>
      <c r="G42" s="182">
        <f>average(D42:F42)</f>
        <v>41.62019456</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16.18352941</v>
      </c>
      <c r="E47" s="148">
        <f>'Ratios 2023'!D54</f>
        <v>18.09128917</v>
      </c>
      <c r="F47" s="148">
        <f>'Ratios 2024'!D54</f>
        <v>16.50916743</v>
      </c>
      <c r="G47" s="176">
        <f>average(D47:F47)</f>
        <v>16.92799534</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FRIENDS OF THE SAN JUANS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FRIENDS OF THE SAN JUANS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170819.0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446531.0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1141489.0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700000.0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1758839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3180.0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3180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7558.0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21830.0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21830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21830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-133358.0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-133358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1658049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FRIENDS OF THE SAN JUANS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74540</v>
      </c>
      <c r="D7" s="99">
        <v>58086.0</v>
      </c>
      <c r="E7" s="99">
        <v>7454.0</v>
      </c>
      <c r="F7" s="99">
        <v>9000.0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497365</v>
      </c>
      <c r="D9" s="99">
        <v>437212.0</v>
      </c>
      <c r="E9" s="99">
        <v>50298.0</v>
      </c>
      <c r="F9" s="99">
        <v>9855.0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25774</v>
      </c>
      <c r="D10" s="99">
        <v>21022.0</v>
      </c>
      <c r="E10" s="99">
        <v>3895.0</v>
      </c>
      <c r="F10" s="99">
        <v>857.0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126224</v>
      </c>
      <c r="D11" s="99">
        <v>83064.0</v>
      </c>
      <c r="E11" s="99">
        <v>40769.0</v>
      </c>
      <c r="F11" s="99">
        <v>2391.0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49258</v>
      </c>
      <c r="D12" s="99">
        <v>42356.0</v>
      </c>
      <c r="E12" s="99">
        <v>5386.0</v>
      </c>
      <c r="F12" s="99">
        <v>1516.0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10659</v>
      </c>
      <c r="D15" s="99">
        <v>10172.0</v>
      </c>
      <c r="E15" s="99">
        <v>487.0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5938</v>
      </c>
      <c r="D16" s="99">
        <v>4808.0</v>
      </c>
      <c r="E16" s="99">
        <v>978.0</v>
      </c>
      <c r="F16" s="99">
        <v>152.0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17638</v>
      </c>
      <c r="D20" s="99">
        <v>17404.0</v>
      </c>
      <c r="E20" s="99">
        <v>183.0</v>
      </c>
      <c r="F20" s="99">
        <v>51.0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800</v>
      </c>
      <c r="D21" s="99">
        <v>800.0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5057</v>
      </c>
      <c r="D22" s="99">
        <v>3548.0</v>
      </c>
      <c r="E22" s="99">
        <v>981.0</v>
      </c>
      <c r="F22" s="99">
        <v>528.0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35578</v>
      </c>
      <c r="D23" s="99">
        <v>31630.0</v>
      </c>
      <c r="E23" s="99">
        <v>3380.0</v>
      </c>
      <c r="F23" s="99">
        <v>568.0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37270</v>
      </c>
      <c r="D25" s="99">
        <v>31227.0</v>
      </c>
      <c r="E25" s="99">
        <v>5061.0</v>
      </c>
      <c r="F25" s="99">
        <v>982.0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7099</v>
      </c>
      <c r="D26" s="99">
        <v>6899.0</v>
      </c>
      <c r="E26" s="99">
        <v>55.0</v>
      </c>
      <c r="F26" s="99">
        <v>145.0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26559</v>
      </c>
      <c r="D28" s="99">
        <v>25632.0</v>
      </c>
      <c r="E28" s="99">
        <v>525.0</v>
      </c>
      <c r="F28" s="99">
        <v>402.0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2616</v>
      </c>
      <c r="D32" s="99">
        <v>2318.0</v>
      </c>
      <c r="E32" s="99">
        <v>264.0</v>
      </c>
      <c r="F32" s="99">
        <v>34.0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95629</v>
      </c>
      <c r="D34" s="99">
        <v>95629.0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31090</v>
      </c>
      <c r="D35" s="99">
        <v>31090.0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29975</v>
      </c>
      <c r="D36" s="99">
        <v>29975.0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20857</v>
      </c>
      <c r="D37" s="99">
        <v>15495.0</v>
      </c>
      <c r="E37" s="99">
        <v>0.0</v>
      </c>
      <c r="F37" s="99">
        <v>5362.0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24624</v>
      </c>
      <c r="D38" s="99">
        <v>16702.0</v>
      </c>
      <c r="E38" s="99">
        <v>1841.0</v>
      </c>
      <c r="F38" s="99">
        <v>6081.0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1124550</v>
      </c>
      <c r="D40" s="103">
        <f t="shared" si="2"/>
        <v>965069</v>
      </c>
      <c r="E40" s="103">
        <f t="shared" si="2"/>
        <v>121557</v>
      </c>
      <c r="F40" s="103">
        <f t="shared" si="2"/>
        <v>37924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FRIENDS OF THE SAN JUANS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239891.0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537323.0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587201.0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710162.0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2074577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48025.0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48025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2026552.0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2026552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2074577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FRIENDS OF THE SAN JUANS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1124550</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1124550</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93712.5</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777214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8.293600107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1124550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93712.5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0</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587201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1124550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93712.5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6.265983727</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14.55958383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1141489</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1658049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0.6884531157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571905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201256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773161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1124550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0.6875292339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151998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571905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0.2657749102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965069</v>
      </c>
      <c r="E41" s="164">
        <f t="shared" ref="E41:E44" si="1">D41/$D$44</f>
        <v>0.8581823841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121557</v>
      </c>
      <c r="E42" s="164">
        <f t="shared" si="1"/>
        <v>0.1080939042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37924</v>
      </c>
      <c r="E43" s="164">
        <f t="shared" si="1"/>
        <v>0.03372371171</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1124550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1758839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37924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46.37799283</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777214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48025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16.18352941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2074577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FRIENDS OF THE SAN JUANS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145375.0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750557.0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416220.0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1312152</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4043.0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4043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31271.0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639000.0</v>
      </c>
      <c r="E26" s="50">
        <v>21195.0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760190.0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-121190</v>
      </c>
      <c r="E28" s="75">
        <f t="shared" si="2"/>
        <v>21195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-99995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63419.0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241</v>
      </c>
      <c r="D40" s="74"/>
      <c r="E40" s="48">
        <v>6500.0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69919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1317390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FRIENDS OF THE SAN JUANS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725975</v>
      </c>
      <c r="D9" s="99">
        <v>605113.0</v>
      </c>
      <c r="E9" s="99">
        <v>109341.0</v>
      </c>
      <c r="F9" s="99">
        <v>11521.0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23902</v>
      </c>
      <c r="D10" s="99">
        <v>19703.0</v>
      </c>
      <c r="E10" s="99">
        <v>3890.0</v>
      </c>
      <c r="F10" s="99">
        <v>309.0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165735</v>
      </c>
      <c r="D11" s="99">
        <v>136330.0</v>
      </c>
      <c r="E11" s="99">
        <v>27512.0</v>
      </c>
      <c r="F11" s="99">
        <v>1893.0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65105</v>
      </c>
      <c r="D12" s="99">
        <v>53872.0</v>
      </c>
      <c r="E12" s="99">
        <v>10181.0</v>
      </c>
      <c r="F12" s="99">
        <v>1052.0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5004</v>
      </c>
      <c r="D15" s="99">
        <v>4979.0</v>
      </c>
      <c r="E15" s="99">
        <v>25.0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8440</v>
      </c>
      <c r="D16" s="99">
        <v>8134.0</v>
      </c>
      <c r="E16" s="99">
        <v>218.0</v>
      </c>
      <c r="F16" s="99">
        <v>88.0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260063</v>
      </c>
      <c r="D20" s="99">
        <v>254717.0</v>
      </c>
      <c r="E20" s="99">
        <v>5231.0</v>
      </c>
      <c r="F20" s="99">
        <v>115.0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6088</v>
      </c>
      <c r="D22" s="99">
        <v>4742.0</v>
      </c>
      <c r="E22" s="99">
        <v>936.0</v>
      </c>
      <c r="F22" s="99">
        <v>410.0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37258</v>
      </c>
      <c r="D23" s="99">
        <v>35165.0</v>
      </c>
      <c r="E23" s="99">
        <v>1647.0</v>
      </c>
      <c r="F23" s="99">
        <v>446.0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53940</v>
      </c>
      <c r="D25" s="99">
        <v>51408.0</v>
      </c>
      <c r="E25" s="99">
        <v>1694.0</v>
      </c>
      <c r="F25" s="99">
        <v>838.0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14722</v>
      </c>
      <c r="D26" s="99">
        <v>14237.0</v>
      </c>
      <c r="E26" s="99">
        <v>348.0</v>
      </c>
      <c r="F26" s="99">
        <v>137.0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24043</v>
      </c>
      <c r="D28" s="99">
        <v>21275.0</v>
      </c>
      <c r="E28" s="99">
        <v>2602.0</v>
      </c>
      <c r="F28" s="99">
        <v>166.0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2481</v>
      </c>
      <c r="D32" s="99">
        <v>2712.0</v>
      </c>
      <c r="E32" s="99">
        <v>0.0</v>
      </c>
      <c r="F32" s="99">
        <v>-231.0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153889</v>
      </c>
      <c r="D34" s="99">
        <v>153889.0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15296</v>
      </c>
      <c r="D35" s="99">
        <v>15296.0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12515</v>
      </c>
      <c r="D36" s="99">
        <v>11288.0</v>
      </c>
      <c r="E36" s="99">
        <v>274.0</v>
      </c>
      <c r="F36" s="99">
        <v>953.0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11650</v>
      </c>
      <c r="D37" s="99">
        <v>9372.0</v>
      </c>
      <c r="E37" s="99">
        <v>58.0</v>
      </c>
      <c r="F37" s="99">
        <v>2220.0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28719</v>
      </c>
      <c r="D38" s="99">
        <v>22217.0</v>
      </c>
      <c r="E38" s="99">
        <v>3159.0</v>
      </c>
      <c r="F38" s="99">
        <v>3343.0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1614825</v>
      </c>
      <c r="D40" s="103">
        <f t="shared" si="2"/>
        <v>1424449</v>
      </c>
      <c r="E40" s="103">
        <f t="shared" si="2"/>
        <v>167116</v>
      </c>
      <c r="F40" s="103">
        <f t="shared" si="2"/>
        <v>23260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FRIENDS OF THE SAN JUANS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437755.0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557483.0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788891.0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1784129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55012.0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55012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1729117.0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1729117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1784129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