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<sst xmlns="http://schemas.openxmlformats.org/spreadsheetml/2006/main" count="877" uniqueCount="258">
  <si>
    <t>DIOCESE OF PUEBLO</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</si>
  <si>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</si>
  <si>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</si>
  <si>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</si>
  <si>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</si>
  <si>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</si>
  <si>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</si>
  <si>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</si>
  <si>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</si>
  <si>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</si>
  <si>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</si>
  <si>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</si>
  <si>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</si>
  <si>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</si>
  <si>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</si>
  <si>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</si>
  <si>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</si>
  <si>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</si>
  <si>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</si>
  <si>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</si>
  <si>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</si>
  <si>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</si>
  <si>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</si>
  <si>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</si>
  <si>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</si>
  <si>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</si>
  <si>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</si>
  <si>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</si>
  <si>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</si>
  <si>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</si>
  <si>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</si>
  <si>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</si>
  <si>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</si>
  <si>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</si>
  <si>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</si>
  <si>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</si>
  <si>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</si>
  <si>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</si>
  <si>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</si>
  <si>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</si>
  <si>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</si>
  <si>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</si>
  <si>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</si>
  <si>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</si>
  <si>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</si>
  <si>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</si>
  <si>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</si>
  <si>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</si>
  <si>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</si>
  <si>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</si>
  <si>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</si>
  <si>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</si>
  <si>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</si>
  <si>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</si>
  <si>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</si>
  <si>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</si>
  <si>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</si>
  <si>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</si>
  <si>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</si>
  <si>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</si>
  <si>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</si>
  <si>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</si>
  <si>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</si>
  <si>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</si>
  <si>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IMMIGRATION SERVICE FEE</t>
  </si>
  <si>
    <t>MONEY MANAGEMENT FEES</t>
  </si>
  <si>
    <t>NUTURING PARENTING</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</si>
  <si>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</si>
  <si>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</si>
  <si>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</si>
  <si>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</si>
  <si>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</si>
  <si>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</si>
  <si>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</si>
  <si>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</si>
  <si>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</si>
  <si>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</si>
  <si>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</si>
  <si>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</si>
  <si>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</si>
  <si>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</si>
  <si>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</si>
  <si>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</si>
  <si>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</si>
  <si>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</si>
  <si>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</si>
  <si>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</si>
  <si>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</si>
  <si>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</si>
  <si>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</si>
  <si>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</si>
  <si>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</si>
  <si>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</si>
  <si>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</si>
  <si>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</si>
  <si>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</si>
  <si>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</si>
  <si>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</si>
  <si>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</si>
  <si>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SUBSIDIARY INCOME</t>
  </si>
  <si>
    <t>REIMBURSED EXPENSES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</si>
  <si>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</si>
  <si>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</si>
  <si>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</si>
  <si>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</si>
  <si>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</si>
  <si>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</si>
  <si>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</si>
  <si>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</si>
  <si>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</si>
  <si>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</si>
  <si>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</si>
  <si>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</si>
  <si>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</si>
  <si>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</si>
  <si>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</si>
  <si>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</si>
  <si>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</si>
  <si>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</si>
  <si>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</si>
  <si>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</si>
  <si>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</si>
  <si>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</si>
  <si>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</si>
  <si>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</si>
  <si>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</si>
  <si>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</si>
  <si>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</si>
  <si>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</si>
  <si>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</si>
  <si>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</si>
  <si>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</si>
  <si>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</si>
  <si>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</si>
  <si>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</si>
  <si>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</si>
  <si>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</si>
  <si>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</si>
  <si>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PROGRAM MATERIALS &amp; SUPPLIES</t>
  </si>
  <si>
    <t>BAD DEBT EXPENSES</t>
  </si>
  <si>
    <t>PRINTING &amp; PUBLICATIONS</t>
  </si>
  <si>
    <t>PROFESSIONAL DEVELOPMENT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</si>
  <si>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</si>
  <si>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</si>
  <si>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</si>
  <si>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</si>
  <si>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</si>
  <si>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</si>
  <si>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</si>
  <si>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</si>
  <si>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</si>
  <si>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</si>
  <si>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</si>
  <si>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</si>
  <si>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</si>
  <si>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</si>
  <si>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</si>
  <si>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</si>
  <si>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</si>
  <si>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</si>
  <si>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</si>
  <si>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</si>
  <si>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</si>
  <si>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</si>
  <si>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</si>
  <si>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</si>
  <si>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</si>
  <si>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</si>
  <si>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</si>
  <si>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</si>
  <si>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</si>
  <si>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</si>
  <si>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</si>
  <si>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</si>
  <si>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</si>
  <si>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</si>
  <si>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</si>
  <si>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</si>
  <si>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</si>
  <si>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</si>
  <si>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</si>
  <si>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</si>
  <si>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</si>
  <si>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</si>
  <si>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</si>
  <si>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</si>
  <si>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</si>
  <si>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</si>
  <si>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</si>
  <si>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</si>
  <si>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</si>
  <si>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</si>
  <si>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</si>
  <si>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</si>
  <si>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</si>
  <si>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</si>
  <si>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</si>
  <si>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</si>
  <si>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</si>
  <si>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</si>
  <si>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</si>
  <si>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</si>
  <si>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</si>
  <si>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</si>
  <si>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</si>
  <si>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</si>
  <si>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</si>
  <si>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</si>
  <si>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</si>
  <si>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</si>
  <si>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</si>
  <si>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</si>
  <si>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</si>
  <si>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</si>
  <si>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</si>
  <si>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</si>
  <si>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</si>
  <si>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</si>
  <si>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</si>
  <si>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</si>
  <si>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</si>
  <si>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</si>
  <si>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</si>
  <si>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</si>
  <si>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</si>
  <si>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</si>
  <si>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</si>
  <si>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</si>
  <si>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</si>
  <si>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</si>
  <si>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</si>
  <si>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</si>
  <si>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</si>
  <si>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</si>
  <si>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</si>
  <si>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</si>
  <si>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</si>
  <si>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</si>
  <si>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</si>
  <si>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</si>
  <si>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</si>
  <si>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</si>
  <si>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MMIGRATION SERVICE FEE</t>
  </si>
  <si>
    <r>
      <rPr>
        <rFont val="Roboto"/>
        <color rgb="FF000000"/>
        <sz val="10.0"/>
      </rPr>
      <t xml:space="preserve">Gross amount from sales of </t>
    </r>
    <r>
      <rPr>
        <rFont val="Roboto"/>
        <color rgb="FF000000"/>
        <sz val="10.0"/>
      </rPr>
      <t>assets other than inventory</t>
    </r>
  </si>
  <si>
    <t>MISC REVENUE</t>
  </si>
  <si>
    <t xml:space="preserve"> PROGRAM SUPPLIES</t>
  </si>
  <si>
    <t>DUES AND FEES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</si>
  <si>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</si>
  <si>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</si>
  <si>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PROFESSIONAL DEVELOPMENT</t>
  </si>
  <si>
    <t>MISCELLANEOUS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</si>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</sst>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DIOCESE OF PUEBLO</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2022'!C40</f>
        <v>4150934</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2022'!C31</f>
        <v>7549</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4143385</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345282.0833</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2022'!E2+'Balance Sheet 2022'!E3</f>
        <v>936634</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2.712663197</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2022'!E30</f>
        <v>1940751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2022'!C40</f>
        <v>4150934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345911.1667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5.610547409</v>
      </c>
      <c r="E14" s="150" t="s">
        <v>192</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2022'!E13:E15)</f>
        <v>1312773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2022'!C40</f>
        <v>4150934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345911.1667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3.795115991</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6.507779188</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2022'!E2:E7,'Revenues 2022'!F10:F15)</f>
        <v>3092715</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2022'!F44</f>
        <v>4206896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0.735153662</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2022'!C7:C9)</f>
        <v>2368572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2022'!C10:C12)</f>
        <v>657895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3026467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2022'!C40</f>
        <v>4150934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0.7291050641</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2022'!C10:C11)</f>
        <v>442796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2022'!C7:C9)</f>
        <v>2368572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0.1869463964</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247</v>
      </c>
      <c r="D41" s="75">
        <f>'Expenses 2022'!D40</f>
        <v>2996308</v>
      </c>
      <c r="E41" s="165">
        <f t="shared" ref="E41:E44" si="1">D41/$D$44</f>
        <v>0.7218394703</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2022'!E40</f>
        <v>1033222</v>
      </c>
      <c r="E42" s="165">
        <f t="shared" si="1"/>
        <v>0.2489131362</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2022'!F40</f>
        <v>121404</v>
      </c>
      <c r="E43" s="165">
        <f t="shared" si="1"/>
        <v>0.02924739348</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4150934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2022'!F9</f>
        <v>3766086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2022'!F40</f>
        <v>121404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if(D48=0, "$0",D47/D48)</f>
        <v>31.02110309</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2022'!E2:E10)</f>
        <v>1922630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2022'!E19:E22)</f>
        <v>418586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4.593154095</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2022'!E18</f>
        <v>3266159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DIOCESE OF PUEBLO</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120000.0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46390.0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2664852.0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497697.0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3328939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54779.0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176088.0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230867</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36815.0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248</v>
      </c>
      <c r="D26" s="50">
        <v>50571.0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50571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50571</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31167.0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-31167</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244</v>
      </c>
      <c r="D39" s="74"/>
      <c r="E39" s="48">
        <v>14172.0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14172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3630197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DIOCESE OF PUEBLO</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103457</v>
      </c>
      <c r="D4" s="99">
        <v>103457.0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53307</v>
      </c>
      <c r="D7" s="99">
        <v>0.0</v>
      </c>
      <c r="E7" s="99">
        <v>53307.0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2373882</v>
      </c>
      <c r="D9" s="99">
        <v>1701007.0</v>
      </c>
      <c r="E9" s="99">
        <v>576230.0</v>
      </c>
      <c r="F9" s="99">
        <v>96645.0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25168</v>
      </c>
      <c r="D10" s="99">
        <v>16886.0</v>
      </c>
      <c r="E10" s="99">
        <v>8282.0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332027</v>
      </c>
      <c r="D11" s="99">
        <v>226597.0</v>
      </c>
      <c r="E11" s="99">
        <v>105430.0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176563</v>
      </c>
      <c r="D12" s="99">
        <v>118460.0</v>
      </c>
      <c r="E12" s="99">
        <v>58103.0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2991</v>
      </c>
      <c r="D15" s="99">
        <v>0.0</v>
      </c>
      <c r="E15" s="99">
        <v>2991.0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24552</v>
      </c>
      <c r="D16" s="99">
        <v>0.0</v>
      </c>
      <c r="E16" s="99">
        <v>24552.0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136755</v>
      </c>
      <c r="D20" s="99">
        <v>67947.0</v>
      </c>
      <c r="E20" s="99">
        <v>68808.0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20775</v>
      </c>
      <c r="D21" s="99">
        <v>15767.0</v>
      </c>
      <c r="E21" s="99">
        <v>1442.0</v>
      </c>
      <c r="F21" s="99">
        <v>3566.0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136165</v>
      </c>
      <c r="D22" s="99">
        <v>70979.0</v>
      </c>
      <c r="E22" s="99">
        <v>65124.0</v>
      </c>
      <c r="F22" s="99">
        <v>62.0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52195</v>
      </c>
      <c r="D25" s="99">
        <v>15576.0</v>
      </c>
      <c r="E25" s="99">
        <v>36619.0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57941</v>
      </c>
      <c r="D26" s="99">
        <v>55004.0</v>
      </c>
      <c r="E26" s="99">
        <v>2937.0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4650</v>
      </c>
      <c r="D28" s="99">
        <v>863.0</v>
      </c>
      <c r="E28" s="99">
        <v>3787.0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4532</v>
      </c>
      <c r="D31" s="99">
        <v>0.0</v>
      </c>
      <c r="E31" s="99">
        <v>4532.0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36214</v>
      </c>
      <c r="D32" s="99">
        <v>0.0</v>
      </c>
      <c r="E32" s="99">
        <v>36214.0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245</v>
      </c>
      <c r="C34" s="98">
        <f t="shared" si="1"/>
        <v>185480</v>
      </c>
      <c r="D34" s="99">
        <v>185480.0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246</v>
      </c>
      <c r="C35" s="98">
        <f t="shared" si="1"/>
        <v>58051</v>
      </c>
      <c r="D35" s="99">
        <v>43085.0</v>
      </c>
      <c r="E35" s="99">
        <v>14966.0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249</v>
      </c>
      <c r="C36" s="98">
        <f t="shared" si="1"/>
        <v>35209</v>
      </c>
      <c r="D36" s="99">
        <v>32589.0</v>
      </c>
      <c r="E36" s="99">
        <v>2620.0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250</v>
      </c>
      <c r="C37" s="98">
        <f t="shared" si="1"/>
        <v>10099</v>
      </c>
      <c r="D37" s="99">
        <v>0.0</v>
      </c>
      <c r="E37" s="99">
        <v>10099.0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3830013</v>
      </c>
      <c r="D40" s="104">
        <f t="shared" si="2"/>
        <v>2653697</v>
      </c>
      <c r="E40" s="104">
        <f t="shared" si="2"/>
        <v>1076043</v>
      </c>
      <c r="F40" s="104">
        <f t="shared" si="2"/>
        <v>100273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DIOCESE OF PUEBLO</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262157.0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520951.0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476400.0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279000.0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81950.0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211682.0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185458.0</v>
      </c>
      <c r="E12" s="109">
        <f>D11-D12</f>
        <v>26224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1152724.0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430776.0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3230182</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241480.0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300315.0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520951.0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280142.0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1342888</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1887294.0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1887294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3230182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DIOCESE OF PUEBLO</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2023'!C40</f>
        <v>3830013</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2023'!C31</f>
        <v>4532</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3825481</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318790.0833</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2023'!E2+'Balance Sheet 2023'!E3</f>
        <v>783108</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2.456500503</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2023'!E30</f>
        <v>1887294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2023'!C40</f>
        <v>3830013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319167.75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5.913172618</v>
      </c>
      <c r="E14" s="150" t="s">
        <v>192</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2023'!E13:E15)</f>
        <v>1583500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2023'!C40</f>
        <v>3830013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319167.75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4.961340862</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7.417841365</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2023'!E2:E7,'Revenues 2023'!F10:F15)</f>
        <v>2664852</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2023'!F44</f>
        <v>3630197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0.7340791698</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2023'!C7:C9)</f>
        <v>2427189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2023'!C10:C12)</f>
        <v>533758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2960947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2023'!C40</f>
        <v>3830013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0.7730905874</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2023'!C10:C11)</f>
        <v>357195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2023'!C7:C9)</f>
        <v>2427189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0.1471640651</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251</v>
      </c>
      <c r="D41" s="75">
        <f>'Expenses 2023'!D40</f>
        <v>2653697</v>
      </c>
      <c r="E41" s="165">
        <f t="shared" ref="E41:E44" si="1">D41/$D$44</f>
        <v>0.6928689276</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2023'!E40</f>
        <v>1076043</v>
      </c>
      <c r="E42" s="165">
        <f t="shared" si="1"/>
        <v>0.2809502213</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2023'!F40</f>
        <v>100273</v>
      </c>
      <c r="E43" s="165">
        <f t="shared" si="1"/>
        <v>0.02618085108</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3830013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2023'!F9</f>
        <v>3328939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2023'!F40</f>
        <v>100273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if(D48=0, "$0",D47/D48)</f>
        <v>33.19875739</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2023'!E2:E10)</f>
        <v>1620458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2023'!E19:E22)</f>
        <v>541795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2.990906155</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2023'!E18</f>
        <v>3230182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DIOCESE OF PUEBLO</v>
      </c>
      <c r="B1" s="2" t="s">
        <v>252</v>
      </c>
      <c r="C1" s="139"/>
      <c r="D1" s="139"/>
      <c r="E1" s="139"/>
      <c r="F1" s="140"/>
      <c r="G1" s="140"/>
      <c r="H1" s="140"/>
      <c r="I1" s="43"/>
      <c r="J1" s="43"/>
      <c r="K1" s="43"/>
      <c r="L1" s="43"/>
      <c r="M1" s="43"/>
      <c r="N1" s="43"/>
      <c r="O1" s="43"/>
      <c r="P1" s="43"/>
      <c r="Q1" s="43"/>
      <c r="R1" s="43"/>
      <c r="S1" s="43"/>
      <c r="T1" s="43"/>
      <c r="U1" s="43"/>
      <c r="V1" s="43"/>
      <c r="W1" s="43"/>
      <c r="X1" s="43"/>
      <c r="Y1" s="43"/>
    </row>
    <row r="2">
      <c r="A2" s="141" t="s">
        <v>185</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186</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253</v>
      </c>
      <c r="E4" s="45" t="s">
        <v>254</v>
      </c>
      <c r="F4" s="45" t="s">
        <v>255</v>
      </c>
      <c r="G4" s="59" t="s">
        <v>256</v>
      </c>
      <c r="H4" s="59"/>
      <c r="I4" s="43"/>
      <c r="J4" s="43"/>
      <c r="K4" s="43"/>
      <c r="L4" s="43"/>
      <c r="M4" s="43"/>
      <c r="N4" s="43"/>
      <c r="O4" s="43"/>
      <c r="P4" s="43"/>
      <c r="Q4" s="43"/>
      <c r="R4" s="43"/>
      <c r="S4" s="43"/>
      <c r="T4" s="43"/>
      <c r="U4" s="43"/>
      <c r="V4" s="43"/>
      <c r="W4" s="43"/>
      <c r="X4" s="43"/>
      <c r="Y4" s="43"/>
    </row>
    <row r="5">
      <c r="A5" s="139"/>
      <c r="B5" s="49"/>
      <c r="C5" s="148" t="s">
        <v>185</v>
      </c>
      <c r="D5" s="177">
        <f>'Ratios 2021'!D8</f>
        <v>1.884550796</v>
      </c>
      <c r="E5" s="177">
        <f>'Ratios 2022'!D8</f>
        <v>2.712663197</v>
      </c>
      <c r="F5" s="177">
        <f>'Ratios 2023'!D8</f>
        <v>2.456500503</v>
      </c>
      <c r="G5" s="177">
        <f>average(D5:F5)</f>
        <v>2.351238165</v>
      </c>
      <c r="H5" s="150" t="s">
        <v>192</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193</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194</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253</v>
      </c>
      <c r="E9" s="45" t="s">
        <v>254</v>
      </c>
      <c r="F9" s="45" t="s">
        <v>255</v>
      </c>
      <c r="G9" s="59" t="s">
        <v>256</v>
      </c>
      <c r="H9" s="59"/>
      <c r="I9" s="43"/>
      <c r="J9" s="43"/>
      <c r="K9" s="43"/>
      <c r="L9" s="43"/>
      <c r="M9" s="43"/>
      <c r="N9" s="43"/>
      <c r="O9" s="43"/>
      <c r="P9" s="43"/>
      <c r="Q9" s="43"/>
      <c r="R9" s="43"/>
      <c r="S9" s="43"/>
      <c r="T9" s="43"/>
      <c r="U9" s="43"/>
      <c r="V9" s="43"/>
      <c r="W9" s="43"/>
      <c r="X9" s="43"/>
      <c r="Y9" s="43"/>
    </row>
    <row r="10">
      <c r="A10" s="139"/>
      <c r="B10" s="49"/>
      <c r="C10" s="148" t="s">
        <v>193</v>
      </c>
      <c r="D10" s="149">
        <f>'Ratios 2021'!D14</f>
        <v>4.19926072</v>
      </c>
      <c r="E10" s="149">
        <f>'Ratios 2022'!D14</f>
        <v>5.610547409</v>
      </c>
      <c r="F10" s="149">
        <f>'Ratios 2023'!D14</f>
        <v>5.913172618</v>
      </c>
      <c r="G10" s="177">
        <f>average(D10:F10)</f>
        <v>5.240993582</v>
      </c>
      <c r="H10" s="150" t="s">
        <v>192</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198</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199</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253</v>
      </c>
      <c r="E14" s="45" t="s">
        <v>254</v>
      </c>
      <c r="F14" s="45" t="s">
        <v>255</v>
      </c>
      <c r="G14" s="59" t="s">
        <v>256</v>
      </c>
      <c r="H14" s="59"/>
      <c r="I14" s="43"/>
      <c r="J14" s="43"/>
      <c r="K14" s="43"/>
      <c r="L14" s="43"/>
      <c r="M14" s="43"/>
      <c r="N14" s="43"/>
      <c r="O14" s="43"/>
      <c r="P14" s="43"/>
      <c r="Q14" s="43"/>
      <c r="R14" s="43"/>
      <c r="S14" s="43"/>
      <c r="T14" s="43"/>
      <c r="U14" s="43"/>
      <c r="V14" s="43"/>
      <c r="W14" s="43"/>
      <c r="X14" s="43"/>
      <c r="Y14" s="43"/>
    </row>
    <row r="15">
      <c r="A15" s="139"/>
      <c r="B15" s="49"/>
      <c r="C15" s="148" t="s">
        <v>201</v>
      </c>
      <c r="D15" s="180">
        <f>'Ratios 2021'!D20</f>
        <v>2.339229457</v>
      </c>
      <c r="E15" s="180">
        <f>'Ratios 2022'!D20</f>
        <v>3.795115991</v>
      </c>
      <c r="F15" s="180">
        <f>'Ratios 2023'!D20</f>
        <v>4.961340862</v>
      </c>
      <c r="G15" s="177">
        <f>average(D15:F15)</f>
        <v>3.698562103</v>
      </c>
      <c r="H15" s="150" t="s">
        <v>192</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203</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204</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253</v>
      </c>
      <c r="E19" s="45" t="s">
        <v>254</v>
      </c>
      <c r="F19" s="45" t="s">
        <v>255</v>
      </c>
      <c r="G19" s="59" t="s">
        <v>256</v>
      </c>
      <c r="H19" s="59"/>
      <c r="I19" s="43"/>
      <c r="J19" s="43"/>
      <c r="K19" s="43"/>
      <c r="L19" s="43"/>
      <c r="M19" s="43"/>
      <c r="N19" s="43"/>
      <c r="O19" s="43"/>
      <c r="P19" s="43"/>
      <c r="Q19" s="43"/>
      <c r="R19" s="43"/>
      <c r="S19" s="43"/>
      <c r="T19" s="43"/>
      <c r="U19" s="43"/>
      <c r="V19" s="43"/>
      <c r="W19" s="43"/>
      <c r="X19" s="43"/>
      <c r="Y19" s="43"/>
    </row>
    <row r="20">
      <c r="A20" s="139"/>
      <c r="B20" s="49"/>
      <c r="C20" s="148" t="s">
        <v>203</v>
      </c>
      <c r="D20" s="163">
        <f>'Ratios 2021'!D26</f>
        <v>0.7182132051</v>
      </c>
      <c r="E20" s="163">
        <f>'Ratios 2022'!D26</f>
        <v>0.735153662</v>
      </c>
      <c r="F20" s="163">
        <f>'Ratios 2023'!D26</f>
        <v>0.7340791698</v>
      </c>
      <c r="G20" s="181">
        <f>average(D20:F20)</f>
        <v>0.729148679</v>
      </c>
      <c r="H20" s="150" t="s">
        <v>207</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208</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209</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253</v>
      </c>
      <c r="E24" s="45" t="s">
        <v>254</v>
      </c>
      <c r="F24" s="45" t="s">
        <v>255</v>
      </c>
      <c r="G24" s="59" t="s">
        <v>256</v>
      </c>
      <c r="H24" s="59"/>
      <c r="I24" s="43"/>
      <c r="J24" s="43"/>
      <c r="K24" s="43"/>
      <c r="L24" s="43"/>
      <c r="M24" s="43"/>
      <c r="N24" s="43"/>
      <c r="O24" s="43"/>
      <c r="P24" s="43"/>
      <c r="Q24" s="43"/>
      <c r="R24" s="43"/>
      <c r="S24" s="43"/>
      <c r="T24" s="43"/>
      <c r="U24" s="43"/>
      <c r="V24" s="43"/>
      <c r="W24" s="43"/>
      <c r="X24" s="43"/>
      <c r="Y24" s="43"/>
    </row>
    <row r="25">
      <c r="A25" s="139"/>
      <c r="B25" s="49"/>
      <c r="C25" s="148" t="s">
        <v>213</v>
      </c>
      <c r="D25" s="163">
        <f>'Ratios 2021'!D33</f>
        <v>0.6955688046</v>
      </c>
      <c r="E25" s="163">
        <f>'Ratios 2022'!D33</f>
        <v>0.7291050641</v>
      </c>
      <c r="F25" s="163">
        <f>'Ratios 2023'!D33</f>
        <v>0.7730905874</v>
      </c>
      <c r="G25" s="181">
        <f>average(D25:F25)</f>
        <v>0.732588152</v>
      </c>
      <c r="H25" s="150" t="s">
        <v>214</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215</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216</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253</v>
      </c>
      <c r="E29" s="45" t="s">
        <v>254</v>
      </c>
      <c r="F29" s="45" t="s">
        <v>255</v>
      </c>
      <c r="G29" s="59" t="s">
        <v>256</v>
      </c>
      <c r="H29" s="59"/>
      <c r="I29" s="43"/>
      <c r="J29" s="43"/>
      <c r="K29" s="43"/>
      <c r="L29" s="43"/>
      <c r="M29" s="43"/>
      <c r="N29" s="43"/>
      <c r="O29" s="43"/>
      <c r="P29" s="43"/>
      <c r="Q29" s="43"/>
      <c r="R29" s="43"/>
      <c r="S29" s="43"/>
      <c r="T29" s="43"/>
      <c r="U29" s="43"/>
      <c r="V29" s="43"/>
      <c r="W29" s="43"/>
      <c r="X29" s="43"/>
      <c r="Y29" s="43"/>
    </row>
    <row r="30">
      <c r="A30" s="139"/>
      <c r="B30" s="49"/>
      <c r="C30" s="148" t="s">
        <v>215</v>
      </c>
      <c r="D30" s="163">
        <f>'Ratios 2021'!D38</f>
        <v>0.1975894184</v>
      </c>
      <c r="E30" s="163">
        <f>'Ratios 2022'!D38</f>
        <v>0.1869463964</v>
      </c>
      <c r="F30" s="163">
        <f>'Ratios 2023'!D38</f>
        <v>0.1471640651</v>
      </c>
      <c r="G30" s="181">
        <f>average(D30:F30)</f>
        <v>0.1772332933</v>
      </c>
      <c r="H30" s="150" t="s">
        <v>218</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219</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220</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253</v>
      </c>
      <c r="E34" s="45" t="s">
        <v>254</v>
      </c>
      <c r="F34" s="45" t="s">
        <v>255</v>
      </c>
      <c r="G34" s="59" t="s">
        <v>256</v>
      </c>
      <c r="H34" s="59"/>
      <c r="I34" s="43"/>
      <c r="J34" s="43"/>
      <c r="K34" s="43"/>
      <c r="L34" s="43"/>
      <c r="M34" s="43"/>
      <c r="N34" s="43"/>
      <c r="O34" s="43"/>
      <c r="P34" s="43"/>
      <c r="Q34" s="43"/>
      <c r="R34" s="43"/>
      <c r="S34" s="43"/>
      <c r="T34" s="43"/>
      <c r="U34" s="43"/>
      <c r="V34" s="43"/>
      <c r="W34" s="43"/>
      <c r="X34" s="43"/>
      <c r="Y34" s="43"/>
    </row>
    <row r="35">
      <c r="A35" s="139"/>
      <c r="B35" s="49"/>
      <c r="C35" s="148" t="s">
        <v>257</v>
      </c>
      <c r="D35" s="163">
        <f>'Ratios 2021'!E41</f>
        <v>0.7447586451</v>
      </c>
      <c r="E35" s="163">
        <f>'Ratios 2022'!E41</f>
        <v>0.7218394703</v>
      </c>
      <c r="F35" s="163">
        <f>'Ratios 2023'!E41</f>
        <v>0.6928689276</v>
      </c>
      <c r="G35" s="181">
        <f t="shared" ref="G35:G37" si="1">average(D35:F35)</f>
        <v>0.7198223477</v>
      </c>
      <c r="H35" s="181"/>
      <c r="I35" s="43"/>
      <c r="J35" s="43"/>
      <c r="K35" s="43"/>
      <c r="L35" s="43"/>
      <c r="M35" s="43"/>
      <c r="N35" s="43"/>
      <c r="O35" s="43"/>
      <c r="P35" s="43"/>
      <c r="Q35" s="43"/>
      <c r="R35" s="43"/>
      <c r="S35" s="43"/>
      <c r="T35" s="43"/>
      <c r="U35" s="43"/>
      <c r="V35" s="43"/>
      <c r="W35" s="43"/>
      <c r="X35" s="43"/>
      <c r="Y35" s="43"/>
    </row>
    <row r="36">
      <c r="A36" s="139"/>
      <c r="B36" s="52"/>
      <c r="C36" s="148" t="s">
        <v>222</v>
      </c>
      <c r="D36" s="163">
        <f>'Ratios 2021'!E42</f>
        <v>0.2273792558</v>
      </c>
      <c r="E36" s="163">
        <f>'Ratios 2022'!E42</f>
        <v>0.2489131362</v>
      </c>
      <c r="F36" s="163">
        <f>'Ratios 2023'!E42</f>
        <v>0.2809502213</v>
      </c>
      <c r="G36" s="181">
        <f t="shared" si="1"/>
        <v>0.2524142044</v>
      </c>
      <c r="H36" s="181"/>
      <c r="I36" s="43"/>
      <c r="J36" s="43"/>
      <c r="K36" s="43"/>
      <c r="L36" s="43"/>
      <c r="M36" s="43"/>
      <c r="N36" s="43"/>
      <c r="O36" s="43"/>
      <c r="P36" s="43"/>
      <c r="Q36" s="43"/>
      <c r="R36" s="43"/>
      <c r="S36" s="43"/>
      <c r="T36" s="43"/>
      <c r="U36" s="43"/>
      <c r="V36" s="43"/>
      <c r="W36" s="43"/>
      <c r="X36" s="43"/>
      <c r="Y36" s="43"/>
    </row>
    <row r="37">
      <c r="A37" s="139"/>
      <c r="B37" s="182"/>
      <c r="C37" s="148" t="s">
        <v>223</v>
      </c>
      <c r="D37" s="163">
        <f>'Ratios 2021'!E43</f>
        <v>0.02786209911</v>
      </c>
      <c r="E37" s="163">
        <f>'Ratios 2022'!E43</f>
        <v>0.02924739348</v>
      </c>
      <c r="F37" s="163">
        <f>'Ratios 2023'!E43</f>
        <v>0.02618085108</v>
      </c>
      <c r="G37" s="181">
        <f t="shared" si="1"/>
        <v>0.02776344789</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224</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225</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253</v>
      </c>
      <c r="E41" s="45" t="s">
        <v>254</v>
      </c>
      <c r="F41" s="45" t="s">
        <v>255</v>
      </c>
      <c r="G41" s="59" t="s">
        <v>256</v>
      </c>
      <c r="H41" s="59"/>
      <c r="I41" s="43"/>
      <c r="J41" s="43"/>
      <c r="K41" s="43"/>
      <c r="L41" s="43"/>
      <c r="M41" s="43"/>
      <c r="N41" s="43"/>
      <c r="O41" s="43"/>
      <c r="P41" s="43"/>
      <c r="Q41" s="43"/>
      <c r="R41" s="43"/>
      <c r="S41" s="43"/>
      <c r="T41" s="43"/>
      <c r="U41" s="43"/>
      <c r="V41" s="43"/>
      <c r="W41" s="43"/>
      <c r="X41" s="43"/>
      <c r="Y41" s="43"/>
    </row>
    <row r="42">
      <c r="A42" s="139"/>
      <c r="B42" s="49"/>
      <c r="C42" s="148" t="s">
        <v>228</v>
      </c>
      <c r="D42" s="166">
        <f>'Ratios 2021'!D49</f>
        <v>31.93026302</v>
      </c>
      <c r="E42" s="166">
        <f>'Ratios 2022'!D49</f>
        <v>31.02110309</v>
      </c>
      <c r="F42" s="166">
        <f>'Ratios 2023'!D49</f>
        <v>33.19875739</v>
      </c>
      <c r="G42" s="183">
        <f>average(D42:F42)</f>
        <v>32.05004117</v>
      </c>
      <c r="H42" s="150" t="s">
        <v>229</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230</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231</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253</v>
      </c>
      <c r="E46" s="45" t="s">
        <v>254</v>
      </c>
      <c r="F46" s="45" t="s">
        <v>255</v>
      </c>
      <c r="G46" s="59" t="s">
        <v>256</v>
      </c>
      <c r="H46" s="59"/>
      <c r="I46" s="43"/>
      <c r="J46" s="43"/>
      <c r="K46" s="43"/>
      <c r="L46" s="43"/>
      <c r="M46" s="43"/>
      <c r="N46" s="43"/>
      <c r="O46" s="43"/>
      <c r="P46" s="43"/>
      <c r="Q46" s="43"/>
      <c r="R46" s="43"/>
      <c r="S46" s="43"/>
      <c r="T46" s="43"/>
      <c r="U46" s="43"/>
      <c r="V46" s="43"/>
      <c r="W46" s="43"/>
      <c r="X46" s="43"/>
      <c r="Y46" s="43"/>
    </row>
    <row r="47">
      <c r="A47" s="139"/>
      <c r="B47" s="49"/>
      <c r="C47" s="148" t="s">
        <v>234</v>
      </c>
      <c r="D47" s="149">
        <f>'Ratios 2021'!D54</f>
        <v>3.986744174</v>
      </c>
      <c r="E47" s="149">
        <f>'Ratios 2022'!D54</f>
        <v>4.593154095</v>
      </c>
      <c r="F47" s="149">
        <f>'Ratios 2023'!D54</f>
        <v>2.990906155</v>
      </c>
      <c r="G47" s="177">
        <f>average(D47:F47)</f>
        <v>3.856934808</v>
      </c>
      <c r="H47" s="150" t="s">
        <v>235</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236</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237</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253</v>
      </c>
      <c r="E51" s="45" t="s">
        <v>254</v>
      </c>
      <c r="F51" s="45" t="s">
        <v>255</v>
      </c>
      <c r="G51" s="59" t="s">
        <v>256</v>
      </c>
      <c r="H51" s="59"/>
      <c r="I51" s="43"/>
      <c r="J51" s="43"/>
      <c r="K51" s="43"/>
      <c r="L51" s="43"/>
      <c r="M51" s="43"/>
      <c r="N51" s="43"/>
      <c r="O51" s="43"/>
      <c r="P51" s="43"/>
      <c r="Q51" s="43"/>
      <c r="R51" s="43"/>
      <c r="S51" s="43"/>
      <c r="T51" s="43"/>
      <c r="U51" s="43"/>
      <c r="V51" s="43"/>
      <c r="W51" s="43"/>
      <c r="X51" s="43"/>
      <c r="Y51" s="43"/>
    </row>
    <row r="52">
      <c r="A52" s="139"/>
      <c r="B52" s="49"/>
      <c r="C52" s="148" t="s">
        <v>240</v>
      </c>
      <c r="D52" s="184">
        <f>'Ratios 2021'!D59</f>
        <v>0</v>
      </c>
      <c r="E52" s="184">
        <f>'Ratios 2022'!D59</f>
        <v>0</v>
      </c>
      <c r="F52" s="184">
        <f>'Ratios 2023'!D59</f>
        <v>0</v>
      </c>
      <c r="G52" s="185">
        <f>average(D52:F52)</f>
        <v>0</v>
      </c>
      <c r="H52" s="150" t="s">
        <v>241</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DIOCESE OF PUEBLO</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DIOCESE OF PUEBLO</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53074.0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3600048.0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808334.0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850.0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4461456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109817.0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143768.0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3780.0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257365</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2503.0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0.0</v>
      </c>
      <c r="E26" s="50">
        <v>78844.0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78844</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78844</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67099.0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100</v>
      </c>
      <c r="D40" s="74"/>
      <c r="E40" s="48">
        <v>19053.0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126186.0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212338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5012506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DIOCESE OF PUEBLO</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211157</v>
      </c>
      <c r="D4" s="99">
        <v>211157.0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59818</v>
      </c>
      <c r="D7" s="99">
        <v>0.0</v>
      </c>
      <c r="E7" s="99">
        <v>59818.0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113</v>
      </c>
      <c r="C9" s="98">
        <f t="shared" si="1"/>
        <v>2679438</v>
      </c>
      <c r="D9" s="99">
        <v>2104325.0</v>
      </c>
      <c r="E9" s="99">
        <v>474023.0</v>
      </c>
      <c r="F9" s="99">
        <v>101090.0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541248</v>
      </c>
      <c r="D11" s="99">
        <v>395393.0</v>
      </c>
      <c r="E11" s="99">
        <v>145855.0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207688</v>
      </c>
      <c r="D12" s="99">
        <v>165659.0</v>
      </c>
      <c r="E12" s="99">
        <v>42029.0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14603</v>
      </c>
      <c r="D15" s="99">
        <v>9005.0</v>
      </c>
      <c r="E15" s="99">
        <v>5598.0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20263</v>
      </c>
      <c r="D16" s="99">
        <v>12495.0</v>
      </c>
      <c r="E16" s="99">
        <v>7768.0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333193</v>
      </c>
      <c r="D20" s="99">
        <v>205460.0</v>
      </c>
      <c r="E20" s="99">
        <v>127733.0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40303</v>
      </c>
      <c r="D21" s="99">
        <v>0.0</v>
      </c>
      <c r="E21" s="99">
        <v>7414.0</v>
      </c>
      <c r="F21" s="99">
        <v>32889.0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164518</v>
      </c>
      <c r="D22" s="99">
        <v>102394.0</v>
      </c>
      <c r="E22" s="99">
        <v>62124.0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113978</v>
      </c>
      <c r="D23" s="99">
        <v>70283.0</v>
      </c>
      <c r="E23" s="99">
        <v>43695.0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73848</v>
      </c>
      <c r="D25" s="99">
        <v>39441.0</v>
      </c>
      <c r="E25" s="99">
        <v>29145.0</v>
      </c>
      <c r="F25" s="99">
        <v>5262.0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49190</v>
      </c>
      <c r="D26" s="99">
        <v>42575.0</v>
      </c>
      <c r="E26" s="99">
        <v>6615.0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16956</v>
      </c>
      <c r="D31" s="99">
        <v>0.0</v>
      </c>
      <c r="E31" s="99">
        <v>16956.0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60548</v>
      </c>
      <c r="D32" s="99">
        <v>1962.0</v>
      </c>
      <c r="E32" s="99">
        <v>58586.0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102" t="s">
        <v>138</v>
      </c>
      <c r="C34" s="98">
        <f t="shared" si="1"/>
        <v>294977</v>
      </c>
      <c r="D34" s="99">
        <v>294977.0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139</v>
      </c>
      <c r="C35" s="98">
        <f t="shared" si="1"/>
        <v>31599</v>
      </c>
      <c r="D35" s="99">
        <v>31599.0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140</v>
      </c>
      <c r="C36" s="98">
        <f t="shared" si="1"/>
        <v>31455</v>
      </c>
      <c r="D36" s="99">
        <v>5646.0</v>
      </c>
      <c r="E36" s="99">
        <v>25809.0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141</v>
      </c>
      <c r="C37" s="98">
        <f t="shared" si="1"/>
        <v>24507</v>
      </c>
      <c r="D37" s="99">
        <v>24065.0</v>
      </c>
      <c r="E37" s="99">
        <v>442.0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45590</v>
      </c>
      <c r="D38" s="99">
        <v>18437.0</v>
      </c>
      <c r="E38" s="99">
        <v>26669.0</v>
      </c>
      <c r="F38" s="99">
        <v>484.0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5014877</v>
      </c>
      <c r="D40" s="104">
        <f t="shared" si="2"/>
        <v>3734873</v>
      </c>
      <c r="E40" s="104">
        <f t="shared" si="2"/>
        <v>1140279</v>
      </c>
      <c r="F40" s="104">
        <f t="shared" si="2"/>
        <v>139725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DIOCESE OF PUEBLO</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322800.0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462103.0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1057192.0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37401.0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40819.0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516034.0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342937.0</v>
      </c>
      <c r="E12" s="109">
        <f>D11-D12</f>
        <v>173097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715515.0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262064.0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3070991</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371704.0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109971.0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562738.0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1044413</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1754898.0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271680.0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2026578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3070991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DIOCESE OF PUEBLO</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2021'!C40</f>
        <v>5014877</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2021'!C31</f>
        <v>16956</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4997921</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416493.4167</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2021'!E2+'Balance Sheet 2021'!E3</f>
        <v>784903</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1.884550796</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2021'!E30</f>
        <v>1754898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2021'!C40</f>
        <v>5014877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417906.4167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4.19926072</v>
      </c>
      <c r="E14" s="150" t="s">
        <v>192</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2021'!E13:E15)</f>
        <v>977579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2021'!C40</f>
        <v>5014877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417906.4167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2.339229457</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4.223780253</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2021'!E2:E7,'Revenues 2021'!F10:F15)</f>
        <v>3600048</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2021'!F44</f>
        <v>5012506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0.7182132051</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2021'!C7:C9)</f>
        <v>2739256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2021'!C10:C12)</f>
        <v>748936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3488192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2021'!C40</f>
        <v>5014877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0.6955688046</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2021'!C10:C11)</f>
        <v>541248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2021'!C7:C9)</f>
        <v>2739256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0.1975894184</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221</v>
      </c>
      <c r="D41" s="75">
        <f>'Expenses 2021'!D40</f>
        <v>3734873</v>
      </c>
      <c r="E41" s="165">
        <f t="shared" ref="E41:E44" si="1">D41/$D$44</f>
        <v>0.7447586451</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2021'!E40</f>
        <v>1140279</v>
      </c>
      <c r="E42" s="165">
        <f t="shared" si="1"/>
        <v>0.2273792558</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2021'!F40</f>
        <v>139725</v>
      </c>
      <c r="E43" s="165">
        <f t="shared" si="1"/>
        <v>0.02786209911</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5014877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2021'!F9</f>
        <v>4461456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2021'!F40</f>
        <v>139725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if(D48=0, "$0",D47/D48)</f>
        <v>31.93026302</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2021'!E2:E10)</f>
        <v>1920315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2021'!E19:E22)</f>
        <v>481675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3.986744174</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2021'!E18</f>
        <v>3070991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DIOCESE OF PUEBLO</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100000.0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69719.0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3092715.0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503652.0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10831.0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3766086</v>
      </c>
      <c r="G9" s="58"/>
      <c r="H9" s="58"/>
      <c r="I9" s="58"/>
      <c r="J9" s="58"/>
      <c r="K9" s="58"/>
      <c r="L9" s="58"/>
      <c r="M9" s="58"/>
      <c r="N9" s="58"/>
      <c r="O9" s="58"/>
      <c r="P9" s="58"/>
      <c r="Q9" s="58"/>
      <c r="R9" s="58"/>
      <c r="S9" s="58"/>
      <c r="T9" s="58"/>
      <c r="U9" s="58"/>
      <c r="V9" s="58"/>
      <c r="W9" s="58"/>
      <c r="X9" s="58"/>
      <c r="Y9" s="58"/>
      <c r="Z9" s="58"/>
    </row>
    <row r="10">
      <c r="A10" s="44" t="s">
        <v>62</v>
      </c>
      <c r="B10" s="59" t="s">
        <v>63</v>
      </c>
      <c r="C10" s="60" t="s">
        <v>242</v>
      </c>
      <c r="D10" s="15"/>
      <c r="E10" s="15"/>
      <c r="F10" s="48">
        <v>56070.0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170672.0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640.0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227382</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14039.0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243</v>
      </c>
      <c r="D26" s="50">
        <v>50000.0</v>
      </c>
      <c r="E26" s="50">
        <v>296991.0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8735.0</v>
      </c>
      <c r="E27" s="50">
        <v>134792.0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41265</v>
      </c>
      <c r="E28" s="75">
        <f t="shared" si="2"/>
        <v>162199</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203464</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22470.0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42935.0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-20465</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244</v>
      </c>
      <c r="D39" s="74"/>
      <c r="E39" s="48">
        <v>16390.0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16390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4206896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DIOCESE OF PUEBLO</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171768</v>
      </c>
      <c r="D4" s="99">
        <v>171768.0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65823</v>
      </c>
      <c r="D7" s="99">
        <v>0.0</v>
      </c>
      <c r="E7" s="99">
        <v>65823.0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2302749</v>
      </c>
      <c r="D9" s="99">
        <v>1755207.0</v>
      </c>
      <c r="E9" s="99">
        <v>442869.0</v>
      </c>
      <c r="F9" s="99">
        <v>104673.0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29054</v>
      </c>
      <c r="D10" s="99">
        <v>21323.0</v>
      </c>
      <c r="E10" s="99">
        <v>7731.0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413742</v>
      </c>
      <c r="D11" s="99">
        <v>303123.0</v>
      </c>
      <c r="E11" s="99">
        <v>110619.0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215099</v>
      </c>
      <c r="D12" s="99">
        <v>157255.0</v>
      </c>
      <c r="E12" s="99">
        <v>57844.0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16420</v>
      </c>
      <c r="D15" s="99">
        <v>7954.0</v>
      </c>
      <c r="E15" s="99">
        <v>8466.0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18500</v>
      </c>
      <c r="D16" s="99">
        <v>8962.0</v>
      </c>
      <c r="E16" s="99">
        <v>9538.0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76507</v>
      </c>
      <c r="D20" s="99">
        <v>45386.0</v>
      </c>
      <c r="E20" s="99">
        <v>31121.0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27649</v>
      </c>
      <c r="D21" s="99">
        <v>8723.0</v>
      </c>
      <c r="E21" s="99">
        <v>2195.0</v>
      </c>
      <c r="F21" s="99">
        <v>16731.0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160014</v>
      </c>
      <c r="D22" s="99">
        <v>96461.0</v>
      </c>
      <c r="E22" s="99">
        <v>63553.0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114128</v>
      </c>
      <c r="D23" s="99">
        <v>67243.0</v>
      </c>
      <c r="E23" s="99">
        <v>46885.0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88815</v>
      </c>
      <c r="D25" s="99">
        <v>2695.0</v>
      </c>
      <c r="E25" s="99">
        <v>86120.0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53892</v>
      </c>
      <c r="D26" s="99">
        <v>46992.0</v>
      </c>
      <c r="E26" s="99">
        <v>6900.0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1723</v>
      </c>
      <c r="D28" s="99">
        <v>381.0</v>
      </c>
      <c r="E28" s="99">
        <v>1342.0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7549</v>
      </c>
      <c r="D31" s="99">
        <v>0.0</v>
      </c>
      <c r="E31" s="99">
        <v>7549.0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36089</v>
      </c>
      <c r="D32" s="99">
        <v>0.0</v>
      </c>
      <c r="E32" s="99">
        <v>36089.0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245</v>
      </c>
      <c r="C34" s="98">
        <f t="shared" si="1"/>
        <v>232804</v>
      </c>
      <c r="D34" s="99">
        <v>232804.0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246</v>
      </c>
      <c r="C35" s="98">
        <f t="shared" si="1"/>
        <v>99820</v>
      </c>
      <c r="D35" s="99">
        <v>52358.0</v>
      </c>
      <c r="E35" s="99">
        <v>47462.0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141</v>
      </c>
      <c r="C36" s="98">
        <f t="shared" si="1"/>
        <v>18789</v>
      </c>
      <c r="D36" s="99">
        <v>17673.0</v>
      </c>
      <c r="E36" s="99">
        <v>1116.0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4150934</v>
      </c>
      <c r="D40" s="104">
        <f t="shared" si="2"/>
        <v>2996308</v>
      </c>
      <c r="E40" s="104">
        <f t="shared" si="2"/>
        <v>1033222</v>
      </c>
      <c r="F40" s="104">
        <f t="shared" si="2"/>
        <v>121404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DIOCESE OF PUEBLO</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320093.0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616541.0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656361.0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279000.0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50635.0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368501.0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337745.0</v>
      </c>
      <c r="E12" s="109">
        <f>D11-D12</f>
        <v>30756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948981.0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363792.0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3266159</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215214.0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203372.0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616541.0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154441.0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1189568</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1940751.0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135840.0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2076591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3266159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