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<sst xmlns="http://schemas.openxmlformats.org/spreadsheetml/2006/main" count="867" uniqueCount="251">
  <si>
    <t>LIBERTY HILL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</si>
  <si>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</si>
  <si>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</si>
  <si>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</si>
  <si>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</si>
  <si>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</si>
  <si>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</si>
  <si>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</si>
  <si>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</si>
  <si>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</si>
  <si>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</si>
  <si>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</si>
  <si>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</si>
  <si>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</si>
  <si>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</si>
  <si>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</si>
  <si>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</si>
  <si>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</si>
  <si>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</si>
  <si>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</si>
  <si>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</si>
  <si>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</si>
  <si>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</si>
  <si>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</si>
  <si>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</si>
  <si>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</si>
  <si>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</si>
  <si>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</si>
  <si>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</si>
  <si>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</si>
  <si>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</si>
  <si>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</si>
  <si>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</si>
  <si>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</si>
  <si>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</si>
  <si>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</si>
  <si>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</si>
  <si>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</si>
  <si>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</si>
  <si>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</si>
  <si>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</si>
  <si>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</si>
  <si>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</si>
  <si>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</si>
  <si>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</si>
  <si>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</si>
  <si>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</si>
  <si>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</si>
  <si>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</si>
  <si>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</si>
  <si>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</si>
  <si>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</si>
  <si>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</si>
  <si>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</si>
  <si>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</si>
  <si>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</si>
  <si>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</si>
  <si>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</si>
  <si>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</si>
  <si>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</si>
  <si>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</si>
  <si>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</si>
  <si>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</si>
  <si>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</si>
  <si>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SERVICE CONTRACTS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</si>
  <si>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</si>
  <si>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</si>
  <si>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</si>
  <si>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</si>
  <si>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</si>
  <si>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</si>
  <si>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</si>
  <si>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</si>
  <si>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</si>
  <si>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</si>
  <si>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</si>
  <si>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</si>
  <si>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</si>
  <si>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</si>
  <si>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</si>
  <si>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</si>
  <si>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</si>
  <si>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</si>
  <si>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</si>
  <si>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</si>
  <si>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</si>
  <si>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</si>
  <si>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</si>
  <si>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</si>
  <si>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</si>
  <si>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</si>
  <si>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</si>
  <si>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</si>
  <si>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</si>
  <si>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</si>
  <si>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</si>
  <si>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</si>
  <si>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</si>
  <si>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</si>
  <si>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</si>
  <si>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</si>
  <si>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</si>
  <si>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</si>
  <si>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</si>
  <si>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</si>
  <si>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</si>
  <si>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</si>
  <si>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</si>
  <si>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</si>
  <si>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</si>
  <si>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</si>
  <si>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</si>
  <si>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</si>
  <si>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</si>
  <si>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</si>
  <si>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</si>
  <si>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</si>
  <si>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</si>
  <si>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</si>
  <si>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</si>
  <si>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</si>
  <si>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</si>
  <si>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</si>
  <si>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</si>
  <si>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</si>
  <si>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</si>
  <si>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</si>
  <si>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</si>
  <si>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</si>
  <si>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</si>
  <si>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</si>
  <si>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</si>
  <si>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</si>
  <si>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</si>
  <si>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LABOR</t>
  </si>
  <si>
    <t>EQUIPMENT RENTAL</t>
  </si>
  <si>
    <t>DUES,FEES,SUBSCRIPTIONS</t>
  </si>
  <si>
    <t>TELEPHONE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</si>
  <si>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</si>
  <si>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</si>
  <si>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</si>
  <si>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</si>
  <si>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</si>
  <si>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</si>
  <si>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</si>
  <si>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</si>
  <si>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</si>
  <si>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</si>
  <si>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</si>
  <si>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</si>
  <si>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</si>
  <si>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</si>
  <si>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</si>
  <si>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</si>
  <si>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</si>
  <si>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</si>
  <si>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</si>
  <si>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</si>
  <si>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</si>
  <si>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</si>
  <si>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</si>
  <si>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</si>
  <si>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</si>
  <si>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</si>
  <si>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</si>
  <si>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</si>
  <si>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</si>
  <si>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</si>
  <si>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</si>
  <si>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</si>
  <si>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</si>
  <si>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</si>
  <si>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</si>
  <si>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</si>
  <si>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</si>
  <si>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</si>
  <si>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</si>
  <si>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</si>
  <si>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</si>
  <si>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</si>
  <si>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</si>
  <si>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</si>
  <si>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</si>
  <si>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</si>
  <si>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</si>
  <si>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</si>
  <si>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</si>
  <si>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</si>
  <si>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</si>
  <si>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</si>
  <si>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</si>
  <si>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</si>
  <si>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</si>
  <si>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</si>
  <si>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</si>
  <si>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</si>
  <si>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</si>
  <si>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</si>
  <si>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</si>
  <si>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</si>
  <si>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</si>
  <si>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</si>
  <si>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</si>
  <si>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</si>
  <si>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</si>
  <si>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</si>
  <si>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</si>
  <si>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</si>
  <si>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</si>
  <si>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</si>
  <si>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</si>
  <si>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</si>
  <si>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</si>
  <si>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</si>
  <si>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</si>
  <si>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</si>
  <si>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</si>
  <si>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</si>
  <si>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</si>
  <si>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</si>
  <si>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</si>
  <si>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</si>
  <si>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</si>
  <si>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</si>
  <si>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</si>
  <si>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</si>
  <si>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</si>
  <si>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</si>
  <si>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</si>
  <si>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</si>
  <si>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</si>
  <si>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</si>
  <si>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</si>
  <si>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</si>
  <si>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</si>
  <si>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</si>
  <si>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</si>
  <si>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</si>
  <si>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</si>
  <si>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EVENTS EXPENSE</t>
  </si>
  <si>
    <t xml:space="preserve"> EQUIPMENT RENTAL</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</si>
  <si>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</si>
  <si>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</si>
  <si>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OTHER EXPENSES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</si>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</sst>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LIBERTY HILL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30059254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70030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29989224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2499102</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18228443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7.293997204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4400570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30059254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2504937.833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1.756758168</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10879567</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30059254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2504937.833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4.343248305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11.63724551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20525050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27591849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0.7438809193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5135206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859946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5995152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30059254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0.1994444706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492110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5135206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0.09583062491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25117172</v>
      </c>
      <c r="E41" s="165">
        <f t="shared" ref="E41:E44" si="1">D41/$D$44</f>
        <v>0.8355886676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3880101</v>
      </c>
      <c r="E42" s="165">
        <f t="shared" si="1"/>
        <v>0.1290817463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1061981</v>
      </c>
      <c r="E43" s="165">
        <f t="shared" si="1"/>
        <v>0.03532958602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30059254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26992946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1061981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25.41754137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22695414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5289807</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4.290404924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33588800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LIBERTY HILL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111027.0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7373922.0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1.7795276E7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25280225</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851834.0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242</v>
      </c>
      <c r="D26" s="50">
        <v>1.2552395E7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1.2591824E7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-39429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-39429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287069.0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287069.0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26092630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LIBERTY HILL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9719582</v>
      </c>
      <c r="D3" s="99">
        <v>9719582.0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17500</v>
      </c>
      <c r="D4" s="99">
        <v>17500.0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1616404</v>
      </c>
      <c r="D7" s="99">
        <v>680120.0</v>
      </c>
      <c r="E7" s="99">
        <v>670639.0</v>
      </c>
      <c r="F7" s="99">
        <v>265645.0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3468746</v>
      </c>
      <c r="D9" s="99">
        <v>1459515.0</v>
      </c>
      <c r="E9" s="99">
        <v>1439167.0</v>
      </c>
      <c r="F9" s="99">
        <v>570064.0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705395</v>
      </c>
      <c r="D11" s="99">
        <v>11978.0</v>
      </c>
      <c r="E11" s="99">
        <v>634015.0</v>
      </c>
      <c r="F11" s="99">
        <v>59402.0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392332</v>
      </c>
      <c r="D12" s="99">
        <v>175952.0</v>
      </c>
      <c r="E12" s="99">
        <v>154988.0</v>
      </c>
      <c r="F12" s="99">
        <v>61392.0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66480</v>
      </c>
      <c r="D15" s="99">
        <v>0.0</v>
      </c>
      <c r="E15" s="99">
        <v>66480.0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50500</v>
      </c>
      <c r="D16" s="99">
        <v>0.0</v>
      </c>
      <c r="E16" s="99">
        <v>50500.0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670000</v>
      </c>
      <c r="D17" s="99">
        <v>670000.0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8169</v>
      </c>
      <c r="D19" s="99">
        <v>0.0</v>
      </c>
      <c r="E19" s="99">
        <v>8169.0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5117</v>
      </c>
      <c r="D20" s="99">
        <v>0.0</v>
      </c>
      <c r="E20" s="99">
        <v>5117.0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231318</v>
      </c>
      <c r="D21" s="99">
        <v>15192.0</v>
      </c>
      <c r="E21" s="99">
        <v>216126.0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16288</v>
      </c>
      <c r="D22" s="99">
        <v>241.0</v>
      </c>
      <c r="E22" s="99">
        <v>15686.0</v>
      </c>
      <c r="F22" s="99">
        <v>361.0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274947</v>
      </c>
      <c r="D25" s="99">
        <v>132098.0</v>
      </c>
      <c r="E25" s="99">
        <v>108764.0</v>
      </c>
      <c r="F25" s="99">
        <v>34085.0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104496</v>
      </c>
      <c r="D26" s="99">
        <v>66915.0</v>
      </c>
      <c r="E26" s="99">
        <v>22605.0</v>
      </c>
      <c r="F26" s="99">
        <v>14976.0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36003</v>
      </c>
      <c r="D28" s="99">
        <v>20259.0</v>
      </c>
      <c r="E28" s="99">
        <v>15090.0</v>
      </c>
      <c r="F28" s="99">
        <v>654.0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89328</v>
      </c>
      <c r="D32" s="99">
        <v>50981.0</v>
      </c>
      <c r="E32" s="99">
        <v>30675.0</v>
      </c>
      <c r="F32" s="99">
        <v>7672.0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8306975</v>
      </c>
      <c r="D34" s="99">
        <v>7426083.0</v>
      </c>
      <c r="E34" s="99">
        <v>880892.0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383656</v>
      </c>
      <c r="D35" s="99">
        <v>132469.0</v>
      </c>
      <c r="E35" s="99">
        <v>251187.0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326428</v>
      </c>
      <c r="D36" s="99">
        <v>176428.0</v>
      </c>
      <c r="E36" s="99">
        <v>150000.0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289896</v>
      </c>
      <c r="D37" s="99">
        <v>231496.0</v>
      </c>
      <c r="E37" s="99">
        <v>30511.0</v>
      </c>
      <c r="F37" s="99">
        <v>27889.0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363184</v>
      </c>
      <c r="D38" s="99">
        <v>66368.0</v>
      </c>
      <c r="E38" s="99">
        <v>294573.0</v>
      </c>
      <c r="F38" s="99">
        <v>2243.0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27142744</v>
      </c>
      <c r="D40" s="104">
        <f t="shared" si="2"/>
        <v>21053177</v>
      </c>
      <c r="E40" s="104">
        <f t="shared" si="2"/>
        <v>5045184</v>
      </c>
      <c r="F40" s="104">
        <f t="shared" si="2"/>
        <v>1044383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LIBERTY HILL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5246573.0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1.04421E7</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4934491.0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99538.0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124574.0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124574.0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1.1510113E7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266229.0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32499044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1713651.0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1368333.0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1045521.0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247438.0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4374943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1856062.0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2.6268039E7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28124101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32499044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LIBERTY HILL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27142744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27142744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2261895.333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15688673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6.936073818</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1856062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27142744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2261895.333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0.8205781995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11510113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27142744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2261895.333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5.088702749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12.02477657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17795276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26092630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0.6820039222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5085150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1097727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6182877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27142744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0.2277911548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705395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5085150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0.1387166554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244</v>
      </c>
      <c r="D41" s="75">
        <f>'Expenses 2023'!D40</f>
        <v>21053177</v>
      </c>
      <c r="E41" s="165">
        <f t="shared" ref="E41:E44" si="1">D41/$D$44</f>
        <v>0.7756465964</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5045184</v>
      </c>
      <c r="E42" s="165">
        <f t="shared" si="1"/>
        <v>0.1858759748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1044383</v>
      </c>
      <c r="E43" s="165">
        <f t="shared" si="1"/>
        <v>0.03847742881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27142744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25280225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1044383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24.20589477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20722702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4127505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5.020636438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32499044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LIBERTY HILL FOUNDATION</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181</v>
      </c>
      <c r="D5" s="177">
        <f>'Ratios 2021'!D8</f>
        <v>3.725228212</v>
      </c>
      <c r="E5" s="177">
        <f>'Ratios 2022'!D8</f>
        <v>7.293997204</v>
      </c>
      <c r="F5" s="177">
        <f>'Ratios 2023'!D8</f>
        <v>6.936073818</v>
      </c>
      <c r="G5" s="177">
        <f>average(D5:F5)</f>
        <v>5.985099745</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189</v>
      </c>
      <c r="D10" s="149">
        <f>'Ratios 2021'!D14</f>
        <v>3.554324392</v>
      </c>
      <c r="E10" s="149">
        <f>'Ratios 2022'!D14</f>
        <v>1.756758168</v>
      </c>
      <c r="F10" s="149">
        <f>'Ratios 2023'!D14</f>
        <v>0.8205781995</v>
      </c>
      <c r="G10" s="177">
        <f>average(D10:F10)</f>
        <v>2.04388692</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3.832235429</v>
      </c>
      <c r="E15" s="180">
        <f>'Ratios 2022'!D20</f>
        <v>4.343248305</v>
      </c>
      <c r="F15" s="180">
        <f>'Ratios 2023'!D20</f>
        <v>5.088702749</v>
      </c>
      <c r="G15" s="177">
        <f>average(D15:F15)</f>
        <v>4.421395494</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0.6899396007</v>
      </c>
      <c r="E20" s="163">
        <f>'Ratios 2022'!D26</f>
        <v>0.7438809193</v>
      </c>
      <c r="F20" s="163">
        <f>'Ratios 2023'!D26</f>
        <v>0.6820039222</v>
      </c>
      <c r="G20" s="181">
        <f>average(D20:F20)</f>
        <v>0.7052748141</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0.1813131094</v>
      </c>
      <c r="E25" s="163">
        <f>'Ratios 2022'!D33</f>
        <v>0.1994444706</v>
      </c>
      <c r="F25" s="163">
        <f>'Ratios 2023'!D33</f>
        <v>0.2277911548</v>
      </c>
      <c r="G25" s="181">
        <f>average(D25:F25)</f>
        <v>0.2028495783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0.08036610961</v>
      </c>
      <c r="E30" s="163">
        <f>'Ratios 2022'!D38</f>
        <v>0.09583062491</v>
      </c>
      <c r="F30" s="163">
        <f>'Ratios 2023'!D38</f>
        <v>0.1387166554</v>
      </c>
      <c r="G30" s="181">
        <f>average(D30:F30)</f>
        <v>0.10497113</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0.8469681072</v>
      </c>
      <c r="E35" s="163">
        <f>'Ratios 2022'!E41</f>
        <v>0.8355886676</v>
      </c>
      <c r="F35" s="163">
        <f>'Ratios 2023'!E41</f>
        <v>0.7756465964</v>
      </c>
      <c r="G35" s="181">
        <f t="shared" ref="G35:G37" si="1">average(D35:F35)</f>
        <v>0.8194011237</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0.1165086819</v>
      </c>
      <c r="E36" s="163">
        <f>'Ratios 2022'!E42</f>
        <v>0.1290817463</v>
      </c>
      <c r="F36" s="163">
        <f>'Ratios 2023'!E42</f>
        <v>0.1858759748</v>
      </c>
      <c r="G36" s="181">
        <f t="shared" si="1"/>
        <v>0.1438221343</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0.03652321093</v>
      </c>
      <c r="E37" s="163">
        <f>'Ratios 2022'!E43</f>
        <v>0.03532958602</v>
      </c>
      <c r="F37" s="163">
        <f>'Ratios 2023'!E43</f>
        <v>0.03847742881</v>
      </c>
      <c r="G37" s="181">
        <f t="shared" si="1"/>
        <v>0.03677674192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28.05147328</v>
      </c>
      <c r="E42" s="166">
        <f>'Ratios 2022'!D49</f>
        <v>25.41754137</v>
      </c>
      <c r="F42" s="166">
        <f>'Ratios 2023'!D49</f>
        <v>24.20589477</v>
      </c>
      <c r="G42" s="183">
        <f>average(D42:F42)</f>
        <v>25.89163647</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13.52398789</v>
      </c>
      <c r="E47" s="149">
        <f>'Ratios 2022'!D54</f>
        <v>4.290404924</v>
      </c>
      <c r="F47" s="149">
        <f>'Ratios 2023'!D54</f>
        <v>5.020636438</v>
      </c>
      <c r="G47" s="177">
        <f>average(D47:F47)</f>
        <v>7.611676416</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LIBERTY HILL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LIBERTY HILL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22786.0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2.690862E7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2.690862E7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26931406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1.1299643E7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11299643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145692.0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1.1184185E7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1.0559512E7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624673</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624673</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303001.0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303001.0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39001414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LIBERTY HILL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16151975</v>
      </c>
      <c r="D3" s="99">
        <v>1.6151975E7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23500</v>
      </c>
      <c r="D4" s="99">
        <v>23500.0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1423795</v>
      </c>
      <c r="D7" s="99">
        <v>689935.0</v>
      </c>
      <c r="E7" s="99">
        <v>449489.0</v>
      </c>
      <c r="F7" s="99">
        <v>284371.0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2707536</v>
      </c>
      <c r="D9" s="99">
        <v>1312003.0</v>
      </c>
      <c r="E9" s="99">
        <v>854763.0</v>
      </c>
      <c r="F9" s="99">
        <v>540770.0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332019</v>
      </c>
      <c r="D11" s="99">
        <v>30377.0</v>
      </c>
      <c r="E11" s="99">
        <v>279816.0</v>
      </c>
      <c r="F11" s="99">
        <v>21826.0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302755</v>
      </c>
      <c r="D12" s="99">
        <v>146657.0</v>
      </c>
      <c r="E12" s="99">
        <v>95610.0</v>
      </c>
      <c r="F12" s="99">
        <v>60488.0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25978</v>
      </c>
      <c r="D15" s="99">
        <v>2338.0</v>
      </c>
      <c r="E15" s="99">
        <v>23640.0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39750</v>
      </c>
      <c r="D16" s="99">
        <v>0.0</v>
      </c>
      <c r="E16" s="99">
        <v>39750.0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350000</v>
      </c>
      <c r="D17" s="99">
        <v>350000.0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53807</v>
      </c>
      <c r="D19" s="99">
        <v>0.0</v>
      </c>
      <c r="E19" s="99">
        <v>53807.0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79423</v>
      </c>
      <c r="D20" s="99">
        <v>187.0</v>
      </c>
      <c r="E20" s="99">
        <v>79236.0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285830</v>
      </c>
      <c r="D21" s="99">
        <v>682.0</v>
      </c>
      <c r="E21" s="99">
        <v>285019.0</v>
      </c>
      <c r="F21" s="99">
        <v>129.0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33321</v>
      </c>
      <c r="D22" s="99">
        <v>7372.0</v>
      </c>
      <c r="E22" s="99">
        <v>23943.0</v>
      </c>
      <c r="F22" s="99">
        <v>2006.0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77425</v>
      </c>
      <c r="D25" s="99">
        <v>37199.0</v>
      </c>
      <c r="E25" s="99">
        <v>32162.0</v>
      </c>
      <c r="F25" s="99">
        <v>8064.0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47877</v>
      </c>
      <c r="D26" s="99">
        <v>24915.0</v>
      </c>
      <c r="E26" s="99">
        <v>10656.0</v>
      </c>
      <c r="F26" s="99">
        <v>12306.0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42722</v>
      </c>
      <c r="D28" s="99">
        <v>9121.0</v>
      </c>
      <c r="E28" s="99">
        <v>32871.0</v>
      </c>
      <c r="F28" s="99">
        <v>730.0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18269</v>
      </c>
      <c r="D31" s="99">
        <v>10641.0</v>
      </c>
      <c r="E31" s="99">
        <v>5209.0</v>
      </c>
      <c r="F31" s="99">
        <v>2419.0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55124</v>
      </c>
      <c r="D32" s="99">
        <v>31461.0</v>
      </c>
      <c r="E32" s="99">
        <v>18928.0</v>
      </c>
      <c r="F32" s="99">
        <v>4735.0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3847813</v>
      </c>
      <c r="D34" s="99">
        <v>3362848.0</v>
      </c>
      <c r="E34" s="99">
        <v>469142.0</v>
      </c>
      <c r="F34" s="99">
        <v>15823.0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135297</v>
      </c>
      <c r="D35" s="99">
        <v>9857.0</v>
      </c>
      <c r="E35" s="99">
        <v>121838.0</v>
      </c>
      <c r="F35" s="99">
        <v>3602.0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115469</v>
      </c>
      <c r="D36" s="99">
        <v>45641.0</v>
      </c>
      <c r="E36" s="99">
        <v>68850.0</v>
      </c>
      <c r="F36" s="99">
        <v>978.0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75792</v>
      </c>
      <c r="D37" s="99">
        <v>14287.0</v>
      </c>
      <c r="E37" s="99">
        <v>61400.0</v>
      </c>
      <c r="F37" s="99">
        <v>105.0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61122</v>
      </c>
      <c r="D38" s="99">
        <v>2915.0</v>
      </c>
      <c r="E38" s="99">
        <v>56488.0</v>
      </c>
      <c r="F38" s="99">
        <v>1719.0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26286599</v>
      </c>
      <c r="D40" s="104">
        <f t="shared" si="2"/>
        <v>22263911</v>
      </c>
      <c r="E40" s="104">
        <f t="shared" si="2"/>
        <v>3062617</v>
      </c>
      <c r="F40" s="104">
        <f t="shared" si="2"/>
        <v>960071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LIBERTY HILL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4057764.0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4096863.0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1.499633E7</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184346.0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476178.0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406148.0</v>
      </c>
      <c r="E12" s="109">
        <f>D11-D12</f>
        <v>70030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8394703.0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13819.0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31813855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1044290.0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681185.0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1725475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7785925.0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2.2302455E7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30088380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31813855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LIBERTY HILL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26286599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18269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26268330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2189027.5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8154627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3.725228212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7785925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26286599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2190549.917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3.554324392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8394703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26286599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2190549.917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3.832235429</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7.557463641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26908620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39001414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0.6899396007</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4131331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634774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4766105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26286599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0.1813131094</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332019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4131331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0.08036610961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22263911</v>
      </c>
      <c r="E41" s="165">
        <f t="shared" ref="E41:E44" si="1">D41/$D$44</f>
        <v>0.8469681072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3062617</v>
      </c>
      <c r="E42" s="165">
        <f t="shared" si="1"/>
        <v>0.1165086819</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960071</v>
      </c>
      <c r="E43" s="165">
        <f t="shared" si="1"/>
        <v>0.03652321093</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26286599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26931406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960071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28.05147328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23335303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1725475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13.52398789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31813855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LIBERTY HILL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232249.0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6235647.0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2.052505E7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6704046.0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26992946</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485265.0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1.3743586E7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1.3629948E7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113638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113638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114651.0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114651.0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27591849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LIBERTY HILL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16474210</v>
      </c>
      <c r="D3" s="99">
        <v>1.647421E7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34500</v>
      </c>
      <c r="D4" s="99">
        <v>34500.0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938504</v>
      </c>
      <c r="D7" s="99">
        <v>447837.0</v>
      </c>
      <c r="E7" s="99">
        <v>360194.0</v>
      </c>
      <c r="F7" s="99">
        <v>130473.0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4196702</v>
      </c>
      <c r="D9" s="99">
        <v>2002589.0</v>
      </c>
      <c r="E9" s="99">
        <v>1610678.0</v>
      </c>
      <c r="F9" s="99">
        <v>583435.0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492110</v>
      </c>
      <c r="D11" s="99">
        <v>139231.0</v>
      </c>
      <c r="E11" s="99">
        <v>319938.0</v>
      </c>
      <c r="F11" s="99">
        <v>32941.0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367836</v>
      </c>
      <c r="D12" s="99">
        <v>167734.0</v>
      </c>
      <c r="E12" s="99">
        <v>146893.0</v>
      </c>
      <c r="F12" s="99">
        <v>53209.0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38000</v>
      </c>
      <c r="D15" s="99">
        <v>3420.0</v>
      </c>
      <c r="E15" s="99">
        <v>34580.0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19493</v>
      </c>
      <c r="D16" s="99">
        <v>0.0</v>
      </c>
      <c r="E16" s="99">
        <v>19493.0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581000</v>
      </c>
      <c r="D17" s="99">
        <v>581000.0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49401</v>
      </c>
      <c r="D19" s="99">
        <v>0.0</v>
      </c>
      <c r="E19" s="99">
        <v>49401.0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32483</v>
      </c>
      <c r="D20" s="99">
        <v>0.0</v>
      </c>
      <c r="E20" s="99">
        <v>32483.0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241412</v>
      </c>
      <c r="D21" s="99">
        <v>38584.0</v>
      </c>
      <c r="E21" s="99">
        <v>202785.0</v>
      </c>
      <c r="F21" s="99">
        <v>43.0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14126</v>
      </c>
      <c r="D22" s="99">
        <v>620.0</v>
      </c>
      <c r="E22" s="99">
        <v>13029.0</v>
      </c>
      <c r="F22" s="99">
        <v>477.0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204678</v>
      </c>
      <c r="D25" s="99">
        <v>98337.0</v>
      </c>
      <c r="E25" s="99">
        <v>83716.0</v>
      </c>
      <c r="F25" s="99">
        <v>22625.0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90722</v>
      </c>
      <c r="D26" s="99">
        <v>62723.0</v>
      </c>
      <c r="E26" s="99">
        <v>18302.0</v>
      </c>
      <c r="F26" s="99">
        <v>9697.0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32250</v>
      </c>
      <c r="D28" s="99">
        <v>4058.0</v>
      </c>
      <c r="E28" s="99">
        <v>27972.0</v>
      </c>
      <c r="F28" s="99">
        <v>220.0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70030</v>
      </c>
      <c r="D31" s="99">
        <v>40789.0</v>
      </c>
      <c r="E31" s="99">
        <v>19969.0</v>
      </c>
      <c r="F31" s="99">
        <v>9272.0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158787</v>
      </c>
      <c r="D32" s="99">
        <v>90624.0</v>
      </c>
      <c r="E32" s="99">
        <v>54524.0</v>
      </c>
      <c r="F32" s="99">
        <v>13639.0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5208895</v>
      </c>
      <c r="D34" s="99">
        <v>4739549.0</v>
      </c>
      <c r="E34" s="99">
        <v>469346.0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239</v>
      </c>
      <c r="C35" s="98">
        <f t="shared" si="1"/>
        <v>308442</v>
      </c>
      <c r="D35" s="99">
        <v>87572.0</v>
      </c>
      <c r="E35" s="99">
        <v>20870.0</v>
      </c>
      <c r="F35" s="99">
        <v>200000.0</v>
      </c>
      <c r="G35" s="43"/>
      <c r="H35" s="43"/>
      <c r="I35" s="43"/>
      <c r="J35" s="43"/>
      <c r="K35" s="43"/>
      <c r="L35" s="43"/>
      <c r="M35" s="43"/>
      <c r="N35" s="43"/>
      <c r="O35" s="43"/>
      <c r="P35" s="43"/>
      <c r="Q35" s="43"/>
      <c r="R35" s="43"/>
      <c r="S35" s="43"/>
      <c r="T35" s="43"/>
      <c r="U35" s="43"/>
      <c r="V35" s="43"/>
      <c r="W35" s="43"/>
      <c r="X35" s="43"/>
      <c r="Y35" s="43"/>
      <c r="Z35" s="43"/>
    </row>
    <row r="36">
      <c r="A36" s="45" t="s">
        <v>50</v>
      </c>
      <c r="B36" s="60" t="s">
        <v>240</v>
      </c>
      <c r="C36" s="98">
        <f t="shared" si="1"/>
        <v>242706</v>
      </c>
      <c r="D36" s="99">
        <v>40239.0</v>
      </c>
      <c r="E36" s="99">
        <v>199252.0</v>
      </c>
      <c r="F36" s="99">
        <v>3215.0</v>
      </c>
      <c r="G36" s="43"/>
      <c r="H36" s="43"/>
      <c r="I36" s="43"/>
      <c r="J36" s="43"/>
      <c r="K36" s="43"/>
      <c r="L36" s="43"/>
      <c r="M36" s="43"/>
      <c r="N36" s="43"/>
      <c r="O36" s="43"/>
      <c r="P36" s="43"/>
      <c r="Q36" s="43"/>
      <c r="R36" s="43"/>
      <c r="S36" s="43"/>
      <c r="T36" s="43"/>
      <c r="U36" s="43"/>
      <c r="V36" s="43"/>
      <c r="W36" s="43"/>
      <c r="X36" s="43"/>
      <c r="Y36" s="43"/>
      <c r="Z36" s="43"/>
    </row>
    <row r="37">
      <c r="A37" s="45" t="s">
        <v>52</v>
      </c>
      <c r="B37" s="60" t="s">
        <v>136</v>
      </c>
      <c r="C37" s="98">
        <f t="shared" si="1"/>
        <v>92240</v>
      </c>
      <c r="D37" s="99">
        <v>27536.0</v>
      </c>
      <c r="E37" s="99">
        <v>63670.0</v>
      </c>
      <c r="F37" s="99">
        <v>1034.0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170727</v>
      </c>
      <c r="D38" s="99">
        <v>36020.0</v>
      </c>
      <c r="E38" s="99">
        <v>133006.0</v>
      </c>
      <c r="F38" s="99">
        <v>1701.0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30059254</v>
      </c>
      <c r="D40" s="104">
        <f t="shared" si="2"/>
        <v>25117172</v>
      </c>
      <c r="E40" s="104">
        <f t="shared" si="2"/>
        <v>3880101</v>
      </c>
      <c r="F40" s="104">
        <f t="shared" si="2"/>
        <v>1061981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LIBERTY HILL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8620980.0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9607463.0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4325038.0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141933.0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124574.0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124574.0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1.0879567E7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13819.0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33588800</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2851250.0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880176.0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1558381.0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5289807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4400570.0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2.3898423E7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28298993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33588800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