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<sst xmlns="http://schemas.openxmlformats.org/spreadsheetml/2006/main" count="876" uniqueCount="253">
  <si>
    <t>DENVER BOTANIC GARDENS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</si>
  <si>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</si>
  <si>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</si>
  <si>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</si>
  <si>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</si>
  <si>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</si>
  <si>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</si>
  <si>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</si>
  <si>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</si>
  <si>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</si>
  <si>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</si>
  <si>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</si>
  <si>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</si>
  <si>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</si>
  <si>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</si>
  <si>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</si>
  <si>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</si>
  <si>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</si>
  <si>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</si>
  <si>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</si>
  <si>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</si>
  <si>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</si>
  <si>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</si>
  <si>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</si>
  <si>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</si>
  <si>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</si>
  <si>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</si>
  <si>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</si>
  <si>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</si>
  <si>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</si>
  <si>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</si>
  <si>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</si>
  <si>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</si>
  <si>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</si>
  <si>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</si>
  <si>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</si>
  <si>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</si>
  <si>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</si>
  <si>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</si>
  <si>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</si>
  <si>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</si>
  <si>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</si>
  <si>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</si>
  <si>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</si>
  <si>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</si>
  <si>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</si>
  <si>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</si>
  <si>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</si>
  <si>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</si>
  <si>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</si>
  <si>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</si>
  <si>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</si>
  <si>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</si>
  <si>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</si>
  <si>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</si>
  <si>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</si>
  <si>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</si>
  <si>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</si>
  <si>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</si>
  <si>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</si>
  <si>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</si>
  <si>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</si>
  <si>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</si>
  <si>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</si>
  <si>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EDUC &amp; HORT PROGRAMS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</si>
  <si>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</si>
  <si>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</si>
  <si>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</si>
  <si>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</si>
  <si>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</si>
  <si>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</si>
  <si>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</si>
  <si>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</si>
  <si>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</si>
  <si>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</si>
  <si>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</si>
  <si>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</si>
  <si>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</si>
  <si>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</si>
  <si>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</si>
  <si>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</si>
  <si>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</si>
  <si>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</si>
  <si>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</si>
  <si>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</si>
  <si>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</si>
  <si>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</si>
  <si>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</si>
  <si>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</si>
  <si>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</si>
  <si>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</si>
  <si>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</si>
  <si>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</si>
  <si>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</si>
  <si>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</si>
  <si>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</si>
  <si>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</si>
  <si>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CONCESSION INCOME</t>
  </si>
  <si>
    <t>TOUR FEES</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</si>
  <si>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</si>
  <si>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</si>
  <si>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</si>
  <si>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</si>
  <si>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</si>
  <si>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</si>
  <si>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</si>
  <si>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</si>
  <si>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</si>
  <si>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</si>
  <si>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</si>
  <si>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</si>
  <si>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</si>
  <si>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</si>
  <si>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</si>
  <si>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</si>
  <si>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</si>
  <si>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</si>
  <si>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</si>
  <si>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</si>
  <si>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</si>
  <si>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</si>
  <si>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</si>
  <si>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</si>
  <si>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</si>
  <si>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</si>
  <si>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</si>
  <si>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</si>
  <si>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</si>
  <si>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</si>
  <si>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</si>
  <si>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</si>
  <si>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</si>
  <si>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</si>
  <si>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</si>
  <si>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</si>
  <si>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</si>
  <si>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</si>
  <si>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CAPITAL IMPROVEMENTS</t>
  </si>
  <si>
    <t>PROGRAM SUPPLIES</t>
  </si>
  <si>
    <t>REPAIRS &amp; MAINTENANCE</t>
  </si>
  <si>
    <t>EXHIBIT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</si>
  <si>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</si>
  <si>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</si>
  <si>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</si>
  <si>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</si>
  <si>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</si>
  <si>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</si>
  <si>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</si>
  <si>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</si>
  <si>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</si>
  <si>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</si>
  <si>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</si>
  <si>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</si>
  <si>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</si>
  <si>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</si>
  <si>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</si>
  <si>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</si>
  <si>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</si>
  <si>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</si>
  <si>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</si>
  <si>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</si>
  <si>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</si>
  <si>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</si>
  <si>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</si>
  <si>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</si>
  <si>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</si>
  <si>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</si>
  <si>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</si>
  <si>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</si>
  <si>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</si>
  <si>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</si>
  <si>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</si>
  <si>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</si>
  <si>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</si>
  <si>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</si>
  <si>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</si>
  <si>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</si>
  <si>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</si>
  <si>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</si>
  <si>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</si>
  <si>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</si>
  <si>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</si>
  <si>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</si>
  <si>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</si>
  <si>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</si>
  <si>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</si>
  <si>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</si>
  <si>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</si>
  <si>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</si>
  <si>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</si>
  <si>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</si>
  <si>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</si>
  <si>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</si>
  <si>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</si>
  <si>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</si>
  <si>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</si>
  <si>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</si>
  <si>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</si>
  <si>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</si>
  <si>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</si>
  <si>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</si>
  <si>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</si>
  <si>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</si>
  <si>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</si>
  <si>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</si>
  <si>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</si>
  <si>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</si>
  <si>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</si>
  <si>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</si>
  <si>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</si>
  <si>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</si>
  <si>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</si>
  <si>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</si>
  <si>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</si>
  <si>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</si>
  <si>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</si>
  <si>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</si>
  <si>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</si>
  <si>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</si>
  <si>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</si>
  <si>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</si>
  <si>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</si>
  <si>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</si>
  <si>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</si>
  <si>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</si>
  <si>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</si>
  <si>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</si>
  <si>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</si>
  <si>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</si>
  <si>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</si>
  <si>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</si>
  <si>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</si>
  <si>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</si>
  <si>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</si>
  <si>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</si>
  <si>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</si>
  <si>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</si>
  <si>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</si>
  <si>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</si>
  <si>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</si>
  <si>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</si>
  <si>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EDUC &amp; HORT PROGRAMS</t>
  </si>
  <si>
    <r>
      <rPr>
        <rFont val="Roboto"/>
        <color rgb="FF000000"/>
        <sz val="10.0"/>
      </rPr>
      <t xml:space="preserve">Gross amount from sales of </t>
    </r>
    <r>
      <rPr>
        <rFont val="Roboto"/>
        <color rgb="FF000000"/>
        <sz val="10.0"/>
      </rPr>
      <t>assets other than inventory</t>
    </r>
  </si>
  <si>
    <t>PLANTS AND SEEDS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</si>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</sst>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DENVER BOTANIC GARDENS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41428045</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152247</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41275798</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3439649.833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20880083</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6.070409493</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20407331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41428045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3452337.083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5.911164092</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41428045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3452337.083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6.070409493</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14165048</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46014953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0.3078357594</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18294203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5175050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23469253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41428045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0.5665064089</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3816123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18294203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0.2085973901</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244</v>
      </c>
      <c r="D41" s="75">
        <f>'Expenses 2023'!D40</f>
        <v>36544875</v>
      </c>
      <c r="E41" s="164">
        <f t="shared" ref="E41:E44" si="1">D41/$D$44</f>
        <v>0.8821288815</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2855712</v>
      </c>
      <c r="E42" s="164">
        <f t="shared" si="1"/>
        <v>0.06893185522</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2027458</v>
      </c>
      <c r="E43" s="164">
        <f t="shared" si="1"/>
        <v>0.04893926325</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41428045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27940292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2027458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D47/D48</f>
        <v>13.78094737</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2023'!E2:E10)</f>
        <v>28882190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7445054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3.879379518</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31515294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DENVER BOTANIC GARDENS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5067472.0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556173.0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1618847.0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9261284.0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5709285.0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1441569.0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22213061</v>
      </c>
      <c r="G9" s="58"/>
      <c r="H9" s="58"/>
      <c r="I9" s="58"/>
      <c r="J9" s="58"/>
      <c r="K9" s="58"/>
      <c r="L9" s="58"/>
      <c r="M9" s="58"/>
      <c r="N9" s="58"/>
      <c r="O9" s="58"/>
      <c r="P9" s="58"/>
      <c r="Q9" s="58"/>
      <c r="R9" s="58"/>
      <c r="S9" s="58"/>
      <c r="T9" s="58"/>
      <c r="U9" s="58"/>
      <c r="V9" s="58"/>
      <c r="W9" s="58"/>
      <c r="X9" s="58"/>
      <c r="Y9" s="58"/>
      <c r="Z9" s="58"/>
    </row>
    <row r="10">
      <c r="A10" s="44" t="s">
        <v>62</v>
      </c>
      <c r="B10" s="59" t="s">
        <v>63</v>
      </c>
      <c r="C10" s="60" t="s">
        <v>241</v>
      </c>
      <c r="D10" s="15"/>
      <c r="E10" s="15"/>
      <c r="F10" s="48">
        <v>1.5502461E7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15502461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797789.0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29305.0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2264888.0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954951.0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1309937</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1309937</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65.0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-65</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-65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140755.0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140755.0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2354232.0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1184323.0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1169909</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99</v>
      </c>
      <c r="D39" s="74"/>
      <c r="E39" s="48">
        <v>567299.0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13705.0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581004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41603401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DENVER BOTANIC GARDENS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44300</v>
      </c>
      <c r="D3" s="99">
        <v>44300.0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850316</v>
      </c>
      <c r="D7" s="99">
        <v>368356.0</v>
      </c>
      <c r="E7" s="99">
        <v>432846.0</v>
      </c>
      <c r="F7" s="99">
        <v>49114.0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19212656</v>
      </c>
      <c r="D9" s="99">
        <v>1.7591845E7</v>
      </c>
      <c r="E9" s="99">
        <v>822496.0</v>
      </c>
      <c r="F9" s="99">
        <v>798315.0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916438</v>
      </c>
      <c r="D10" s="99">
        <v>848678.0</v>
      </c>
      <c r="E10" s="99">
        <v>26938.0</v>
      </c>
      <c r="F10" s="99">
        <v>40822.0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3751045</v>
      </c>
      <c r="D11" s="99">
        <v>3402750.0</v>
      </c>
      <c r="E11" s="99">
        <v>173618.0</v>
      </c>
      <c r="F11" s="99">
        <v>174677.0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1498649</v>
      </c>
      <c r="D12" s="99">
        <v>1356783.0</v>
      </c>
      <c r="E12" s="99">
        <v>74526.0</v>
      </c>
      <c r="F12" s="99">
        <v>67340.0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71209</v>
      </c>
      <c r="D16" s="99">
        <v>0.0</v>
      </c>
      <c r="E16" s="99">
        <v>71209.0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3074835</v>
      </c>
      <c r="D20" s="99">
        <v>2819231.0</v>
      </c>
      <c r="E20" s="99">
        <v>255604.0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309060</v>
      </c>
      <c r="D21" s="99">
        <v>9746.0</v>
      </c>
      <c r="E21" s="99">
        <v>299314.0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2196616</v>
      </c>
      <c r="D22" s="99">
        <v>1550086.0</v>
      </c>
      <c r="E22" s="99">
        <v>104307.0</v>
      </c>
      <c r="F22" s="99">
        <v>542223.0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1015651</v>
      </c>
      <c r="D23" s="99">
        <v>921900.0</v>
      </c>
      <c r="E23" s="99">
        <v>80378.0</v>
      </c>
      <c r="F23" s="99">
        <v>13373.0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2889306</v>
      </c>
      <c r="D25" s="99">
        <v>2716248.0</v>
      </c>
      <c r="E25" s="99">
        <v>86529.0</v>
      </c>
      <c r="F25" s="99">
        <v>86529.0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631939</v>
      </c>
      <c r="D26" s="99">
        <v>518636.0</v>
      </c>
      <c r="E26" s="99">
        <v>106495.0</v>
      </c>
      <c r="F26" s="99">
        <v>6808.0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629795</v>
      </c>
      <c r="D28" s="99">
        <v>331370.0</v>
      </c>
      <c r="E28" s="99">
        <v>104556.0</v>
      </c>
      <c r="F28" s="99">
        <v>193869.0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198592</v>
      </c>
      <c r="D31" s="99">
        <v>198592.0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352437</v>
      </c>
      <c r="D32" s="99">
        <v>284332.0</v>
      </c>
      <c r="E32" s="99">
        <v>52790.0</v>
      </c>
      <c r="F32" s="99">
        <v>15315.0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15115339</v>
      </c>
      <c r="D34" s="99">
        <v>1.5115339E7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549802</v>
      </c>
      <c r="D35" s="99">
        <v>538382.0</v>
      </c>
      <c r="E35" s="99">
        <v>8014.0</v>
      </c>
      <c r="F35" s="99">
        <v>3406.0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286534</v>
      </c>
      <c r="D36" s="99">
        <v>286534.0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243</v>
      </c>
      <c r="C37" s="98">
        <f t="shared" si="1"/>
        <v>175102</v>
      </c>
      <c r="D37" s="99">
        <v>175102.0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292379</v>
      </c>
      <c r="D38" s="99">
        <v>270829.0</v>
      </c>
      <c r="E38" s="99">
        <v>7064.0</v>
      </c>
      <c r="F38" s="99">
        <v>14486.0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54062000</v>
      </c>
      <c r="D40" s="103">
        <f t="shared" si="2"/>
        <v>49349039</v>
      </c>
      <c r="E40" s="103">
        <f t="shared" si="2"/>
        <v>2706684</v>
      </c>
      <c r="F40" s="103">
        <f t="shared" si="2"/>
        <v>2006277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DENVER BOTANIC GARDENS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1.0638464E7</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2086917.0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3751859.0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1199938.0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387180.0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719722.0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2327701.0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1321432.0</v>
      </c>
      <c r="E12" s="108">
        <f>D11-D12</f>
        <v>1006269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1648204.0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21438553</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4952122.0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4943550.0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414818.0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10310490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-572001.0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1.1700064E7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11128063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21438553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DENVER BOTANIC GARDENS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54062000</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198592</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53863408</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4488617.333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12725381</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2.835033609</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-572001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54062000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4505166.667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-0.1269655581</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54062000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4505166.667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2.835033609</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15502461</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41603401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0.3726248486</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20062972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6166132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26229104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54062000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0.4851671044</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4667483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20062972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0.2326416545</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246</v>
      </c>
      <c r="D41" s="75">
        <f>'Expenses 2024'!D40</f>
        <v>49349039</v>
      </c>
      <c r="E41" s="164">
        <f t="shared" ref="E41:E44" si="1">D41/$D$44</f>
        <v>0.9128230365</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2706684</v>
      </c>
      <c r="E42" s="164">
        <f t="shared" si="1"/>
        <v>0.05006629425</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2006277</v>
      </c>
      <c r="E43" s="164">
        <f t="shared" si="1"/>
        <v>0.03711066923</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54062000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22213061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2024'!F40</f>
        <v>2006277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D47/D48</f>
        <v>11.07178171</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2024'!E2:E10)</f>
        <v>18784080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2024'!E19:E22)</f>
        <v>9895672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1.898211663</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2024'!E18</f>
        <v>21438553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DENVER BOTANIC GARDENS</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184</v>
      </c>
      <c r="D5" s="176">
        <f>'Ratios 2022'!D8</f>
        <v>5.450906338</v>
      </c>
      <c r="E5" s="176">
        <f>'Ratios 2023'!D8</f>
        <v>6.070409493</v>
      </c>
      <c r="F5" s="176">
        <f>'Ratios 2024'!D8</f>
        <v>2.835033609</v>
      </c>
      <c r="G5" s="176">
        <f>average(D5:F5)</f>
        <v>4.785449814</v>
      </c>
      <c r="H5" s="149" t="s">
        <v>191</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192</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193</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192</v>
      </c>
      <c r="D10" s="148">
        <f>'Ratios 2022'!D14</f>
        <v>5.269411124</v>
      </c>
      <c r="E10" s="148">
        <f>'Ratios 2023'!D14</f>
        <v>5.911164092</v>
      </c>
      <c r="F10" s="148">
        <f>'Ratios 2024'!D14</f>
        <v>-0.1269655581</v>
      </c>
      <c r="G10" s="176">
        <f>average(D10:F10)</f>
        <v>3.684536553</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200</v>
      </c>
      <c r="D15" s="179">
        <f>'Ratios 2022'!D20</f>
        <v>0</v>
      </c>
      <c r="E15" s="179">
        <f>'Ratios 2023'!D20</f>
        <v>0</v>
      </c>
      <c r="F15" s="179">
        <f>'Ratios 2024'!D20</f>
        <v>0</v>
      </c>
      <c r="G15" s="176">
        <f>average(D15:F15)</f>
        <v>0</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0.3684042402</v>
      </c>
      <c r="E20" s="162">
        <f>'Ratios 2023'!D26</f>
        <v>0.3078357594</v>
      </c>
      <c r="F20" s="162">
        <f>'Ratios 2024'!D26</f>
        <v>0.3726248486</v>
      </c>
      <c r="G20" s="180">
        <f>average(D20:F20)</f>
        <v>0.3496216161</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0.5373355553</v>
      </c>
      <c r="E25" s="162">
        <f>'Ratios 2023'!D33</f>
        <v>0.5665064089</v>
      </c>
      <c r="F25" s="162">
        <f>'Ratios 2024'!D33</f>
        <v>0.4851671044</v>
      </c>
      <c r="G25" s="180">
        <f>average(D25:F25)</f>
        <v>0.5296696895</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0.2096794944</v>
      </c>
      <c r="E30" s="162">
        <f>'Ratios 2023'!D38</f>
        <v>0.2085973901</v>
      </c>
      <c r="F30" s="162">
        <f>'Ratios 2024'!D38</f>
        <v>0.2326416545</v>
      </c>
      <c r="G30" s="180">
        <f>average(D30:F30)</f>
        <v>0.2169728463</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0.8925011403</v>
      </c>
      <c r="E35" s="162">
        <f>'Ratios 2023'!E41</f>
        <v>0.8821288815</v>
      </c>
      <c r="F35" s="162">
        <f>'Ratios 2024'!E41</f>
        <v>0.9128230365</v>
      </c>
      <c r="G35" s="180">
        <f t="shared" ref="G35:G37" si="1">average(D35:F35)</f>
        <v>0.8958176861</v>
      </c>
      <c r="H35" s="180"/>
      <c r="I35" s="43"/>
      <c r="J35" s="43"/>
      <c r="K35" s="43"/>
      <c r="L35" s="43"/>
      <c r="M35" s="43"/>
      <c r="N35" s="43"/>
      <c r="O35" s="43"/>
      <c r="P35" s="43"/>
      <c r="Q35" s="43"/>
      <c r="R35" s="43"/>
      <c r="S35" s="43"/>
      <c r="T35" s="43"/>
      <c r="U35" s="43"/>
      <c r="V35" s="43"/>
      <c r="W35" s="43"/>
      <c r="X35" s="43"/>
      <c r="Y35" s="43"/>
    </row>
    <row r="36">
      <c r="A36" s="138"/>
      <c r="B36" s="52"/>
      <c r="C36" s="147" t="s">
        <v>221</v>
      </c>
      <c r="D36" s="162">
        <f>'Ratios 2022'!E42</f>
        <v>0.0628045927</v>
      </c>
      <c r="E36" s="162">
        <f>'Ratios 2023'!E42</f>
        <v>0.06893185522</v>
      </c>
      <c r="F36" s="162">
        <f>'Ratios 2024'!E42</f>
        <v>0.05006629425</v>
      </c>
      <c r="G36" s="180">
        <f t="shared" si="1"/>
        <v>0.06060091406</v>
      </c>
      <c r="H36" s="180"/>
      <c r="I36" s="43"/>
      <c r="J36" s="43"/>
      <c r="K36" s="43"/>
      <c r="L36" s="43"/>
      <c r="M36" s="43"/>
      <c r="N36" s="43"/>
      <c r="O36" s="43"/>
      <c r="P36" s="43"/>
      <c r="Q36" s="43"/>
      <c r="R36" s="43"/>
      <c r="S36" s="43"/>
      <c r="T36" s="43"/>
      <c r="U36" s="43"/>
      <c r="V36" s="43"/>
      <c r="W36" s="43"/>
      <c r="X36" s="43"/>
      <c r="Y36" s="43"/>
    </row>
    <row r="37">
      <c r="A37" s="138"/>
      <c r="B37" s="181"/>
      <c r="C37" s="147" t="s">
        <v>222</v>
      </c>
      <c r="D37" s="162">
        <f>'Ratios 2022'!E43</f>
        <v>0.04469426702</v>
      </c>
      <c r="E37" s="162">
        <f>'Ratios 2023'!E43</f>
        <v>0.04893926325</v>
      </c>
      <c r="F37" s="162">
        <f>'Ratios 2024'!E43</f>
        <v>0.03711066923</v>
      </c>
      <c r="G37" s="180">
        <f t="shared" si="1"/>
        <v>0.04358139983</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227</v>
      </c>
      <c r="D42" s="165">
        <f>'Ratios 2022'!D49</f>
        <v>11.11484503</v>
      </c>
      <c r="E42" s="165">
        <f>'Ratios 2023'!D49</f>
        <v>13.78094737</v>
      </c>
      <c r="F42" s="165">
        <f>'Ratios 2024'!D49</f>
        <v>11.07178171</v>
      </c>
      <c r="G42" s="182">
        <f>average(D42:F42)</f>
        <v>11.98919137</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2022'!D54</f>
        <v>3.093017132</v>
      </c>
      <c r="E47" s="148">
        <f>'Ratios 2023'!D54</f>
        <v>3.879379518</v>
      </c>
      <c r="F47" s="148">
        <f>'Ratios 2024'!D54</f>
        <v>1.898211663</v>
      </c>
      <c r="G47" s="176">
        <f>average(D47:F47)</f>
        <v>2.956869437</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239</v>
      </c>
      <c r="D52" s="183">
        <f>'Ratios 2022'!D59</f>
        <v>0</v>
      </c>
      <c r="E52" s="183">
        <f>'Ratios 2023'!D59</f>
        <v>0</v>
      </c>
      <c r="F52" s="183">
        <f>'Ratios 2024'!D59</f>
        <v>0</v>
      </c>
      <c r="G52" s="184">
        <f>average(D52:F52)</f>
        <v>0</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DENVER BOTANIC GARDENS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DENVER BOTANIC GARDENS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3968200.0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376890.0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1314563.0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8181795.0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5419956.0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78745.0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19261404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1.286616E7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12866160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95638.0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39505.0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2033539.0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811943.0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1221596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1221596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360.0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-360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-360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129442.0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129442.0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2021300.0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971818.0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1049482</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358160.0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19423.0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99</v>
      </c>
      <c r="D41" s="74"/>
      <c r="E41" s="48">
        <v>13020.0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390603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34924028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DENVER BOTANIC GARDENS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5294564</v>
      </c>
      <c r="D3" s="99">
        <v>5294564.0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1021489</v>
      </c>
      <c r="D7" s="99">
        <v>333468.0</v>
      </c>
      <c r="E7" s="99">
        <v>384725.0</v>
      </c>
      <c r="F7" s="99">
        <v>303296.0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15200846</v>
      </c>
      <c r="D9" s="99">
        <v>1.4243875E7</v>
      </c>
      <c r="E9" s="99">
        <v>555011.0</v>
      </c>
      <c r="F9" s="99">
        <v>401960.0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681037</v>
      </c>
      <c r="D10" s="99">
        <v>632318.0</v>
      </c>
      <c r="E10" s="99">
        <v>30844.0</v>
      </c>
      <c r="F10" s="99">
        <v>17875.0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2720454</v>
      </c>
      <c r="D11" s="99">
        <v>2452689.0</v>
      </c>
      <c r="E11" s="99">
        <v>166406.0</v>
      </c>
      <c r="F11" s="99">
        <v>101359.0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1210444</v>
      </c>
      <c r="D12" s="99">
        <v>1076092.0</v>
      </c>
      <c r="E12" s="99">
        <v>81452.0</v>
      </c>
      <c r="F12" s="99">
        <v>52900.0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5250</v>
      </c>
      <c r="D15" s="99">
        <v>0.0</v>
      </c>
      <c r="E15" s="99">
        <v>5250.0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64670</v>
      </c>
      <c r="D16" s="99">
        <v>0.0</v>
      </c>
      <c r="E16" s="99">
        <v>64670.0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2540032</v>
      </c>
      <c r="D20" s="99">
        <v>2246605.0</v>
      </c>
      <c r="E20" s="99">
        <v>271094.0</v>
      </c>
      <c r="F20" s="99">
        <v>22333.0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311599</v>
      </c>
      <c r="D21" s="99">
        <v>4595.0</v>
      </c>
      <c r="E21" s="99">
        <v>306854.0</v>
      </c>
      <c r="F21" s="99">
        <v>150.0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1615381</v>
      </c>
      <c r="D22" s="99">
        <v>921373.0</v>
      </c>
      <c r="E22" s="99">
        <v>245456.0</v>
      </c>
      <c r="F22" s="99">
        <v>448552.0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705761</v>
      </c>
      <c r="D23" s="99">
        <v>631852.0</v>
      </c>
      <c r="E23" s="99">
        <v>57603.0</v>
      </c>
      <c r="F23" s="99">
        <v>16306.0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2810539</v>
      </c>
      <c r="D25" s="99">
        <v>2626491.0</v>
      </c>
      <c r="E25" s="99">
        <v>92024.0</v>
      </c>
      <c r="F25" s="99">
        <v>92024.0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330824</v>
      </c>
      <c r="D26" s="99">
        <v>268908.0</v>
      </c>
      <c r="E26" s="99">
        <v>59278.0</v>
      </c>
      <c r="F26" s="99">
        <v>2638.0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577128</v>
      </c>
      <c r="D28" s="99">
        <v>244234.0</v>
      </c>
      <c r="E28" s="99">
        <v>87577.0</v>
      </c>
      <c r="F28" s="99">
        <v>245317.0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135242</v>
      </c>
      <c r="D31" s="99">
        <v>135242.0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281136</v>
      </c>
      <c r="D32" s="99">
        <v>246772.0</v>
      </c>
      <c r="E32" s="99">
        <v>19617.0</v>
      </c>
      <c r="F32" s="99">
        <v>14747.0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1608954</v>
      </c>
      <c r="D34" s="99">
        <v>1608954.0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743046</v>
      </c>
      <c r="D35" s="99">
        <v>743046.0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455765</v>
      </c>
      <c r="D36" s="99">
        <v>455765.0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151977</v>
      </c>
      <c r="D37" s="99">
        <v>151977.0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307157</v>
      </c>
      <c r="D38" s="99">
        <v>286390.0</v>
      </c>
      <c r="E38" s="99">
        <v>7280.0</v>
      </c>
      <c r="F38" s="99">
        <v>13487.0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38773295</v>
      </c>
      <c r="D40" s="103">
        <f t="shared" si="2"/>
        <v>34605210</v>
      </c>
      <c r="E40" s="103">
        <f t="shared" si="2"/>
        <v>2435141</v>
      </c>
      <c r="F40" s="103">
        <f t="shared" si="2"/>
        <v>1732944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DENVER BOTANIC GARDENS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9688948.0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7862086.0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6240849.0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824683.0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411988.0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341087.0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1864289.0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1278911.0</v>
      </c>
      <c r="E12" s="108">
        <f>D11-D12</f>
        <v>585378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1248105.0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27203124</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2665193.0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5537038.0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1139.0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8203370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1.7026036E7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1973718.0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18999754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27203124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DENVER BOTANIC GARDENS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38773295</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135242</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38638053</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3219837.75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17551034</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5.450906338</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17026036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38773295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3231107.917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5.269411124</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38773295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3231107.917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5.450906338</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12866160</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34924028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0.3684042402</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16222335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4611935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20834270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38773295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0.5373355553</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3401491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16222335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0.2096794944</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34605210</v>
      </c>
      <c r="E41" s="164">
        <f t="shared" ref="E41:E44" si="1">D41/$D$44</f>
        <v>0.8925011403</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2435141</v>
      </c>
      <c r="E42" s="164">
        <f t="shared" si="1"/>
        <v>0.0628045927</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1732944</v>
      </c>
      <c r="E43" s="164">
        <f t="shared" si="1"/>
        <v>0.04469426702</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38773295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19261404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1732944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D47/D48</f>
        <v>11.11484503</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25369641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8202231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3.093017132</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27203124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DENVER BOTANIC GARDENS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4494290.0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379610.0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1459991.0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1.1959044E7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9647357.0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27940292</v>
      </c>
      <c r="G9" s="58"/>
      <c r="H9" s="58"/>
      <c r="I9" s="58"/>
      <c r="J9" s="58"/>
      <c r="K9" s="58"/>
      <c r="L9" s="58"/>
      <c r="M9" s="58"/>
      <c r="N9" s="58"/>
      <c r="O9" s="58"/>
      <c r="P9" s="58"/>
      <c r="Q9" s="58"/>
      <c r="R9" s="58"/>
      <c r="S9" s="58"/>
      <c r="T9" s="58"/>
      <c r="U9" s="58"/>
      <c r="V9" s="58"/>
      <c r="W9" s="58"/>
      <c r="X9" s="58"/>
      <c r="Y9" s="58"/>
      <c r="Z9" s="58"/>
    </row>
    <row r="10">
      <c r="A10" s="44" t="s">
        <v>62</v>
      </c>
      <c r="B10" s="59" t="s">
        <v>63</v>
      </c>
      <c r="C10" s="60" t="s">
        <v>241</v>
      </c>
      <c r="D10" s="15"/>
      <c r="E10" s="15"/>
      <c r="F10" s="48">
        <v>1.4165048E7</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14165048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911426.0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34111.0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2145912.0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898716.0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1247196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1247196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274.0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-274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-274</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133310.0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133310.0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2257805.0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1085661.0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1172144</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99</v>
      </c>
      <c r="D39" s="74"/>
      <c r="E39" s="48">
        <v>521233.0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23777.0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545010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46014953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DENVER BOTANIC GARDENS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1058607</v>
      </c>
      <c r="D7" s="99">
        <v>359482.0</v>
      </c>
      <c r="E7" s="99">
        <v>408373.0</v>
      </c>
      <c r="F7" s="99">
        <v>290752.0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17235596</v>
      </c>
      <c r="D9" s="99">
        <v>1.6026035E7</v>
      </c>
      <c r="E9" s="99">
        <v>692639.0</v>
      </c>
      <c r="F9" s="99">
        <v>516922.0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804917</v>
      </c>
      <c r="D10" s="99">
        <v>737759.0</v>
      </c>
      <c r="E10" s="99">
        <v>44385.0</v>
      </c>
      <c r="F10" s="99">
        <v>22773.0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3011206</v>
      </c>
      <c r="D11" s="99">
        <v>2690387.0</v>
      </c>
      <c r="E11" s="99">
        <v>206930.0</v>
      </c>
      <c r="F11" s="99">
        <v>113889.0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1358927</v>
      </c>
      <c r="D12" s="99">
        <v>1198031.0</v>
      </c>
      <c r="E12" s="99">
        <v>101162.0</v>
      </c>
      <c r="F12" s="99">
        <v>59734.0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52598</v>
      </c>
      <c r="D16" s="99">
        <v>0.0</v>
      </c>
      <c r="E16" s="99">
        <v>52598.0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2811419</v>
      </c>
      <c r="D20" s="99">
        <v>2319592.0</v>
      </c>
      <c r="E20" s="99">
        <v>469834.0</v>
      </c>
      <c r="F20" s="99">
        <v>21993.0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302244</v>
      </c>
      <c r="D21" s="99">
        <v>14286.0</v>
      </c>
      <c r="E21" s="99">
        <v>287958.0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2097297</v>
      </c>
      <c r="D22" s="99">
        <v>1250000.0</v>
      </c>
      <c r="E22" s="99">
        <v>217527.0</v>
      </c>
      <c r="F22" s="99">
        <v>629770.0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642995</v>
      </c>
      <c r="D23" s="99">
        <v>562280.0</v>
      </c>
      <c r="E23" s="99">
        <v>66891.0</v>
      </c>
      <c r="F23" s="99">
        <v>13824.0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3068100</v>
      </c>
      <c r="D25" s="99">
        <v>2863892.0</v>
      </c>
      <c r="E25" s="99">
        <v>102104.0</v>
      </c>
      <c r="F25" s="99">
        <v>102104.0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476321</v>
      </c>
      <c r="D26" s="99">
        <v>405024.0</v>
      </c>
      <c r="E26" s="99">
        <v>67962.0</v>
      </c>
      <c r="F26" s="99">
        <v>3335.0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513981</v>
      </c>
      <c r="D28" s="99">
        <v>197594.0</v>
      </c>
      <c r="E28" s="99">
        <v>96605.0</v>
      </c>
      <c r="F28" s="99">
        <v>219782.0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152247</v>
      </c>
      <c r="D31" s="99">
        <v>152247.0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305164</v>
      </c>
      <c r="D32" s="99">
        <v>260053.0</v>
      </c>
      <c r="E32" s="99">
        <v>28812.0</v>
      </c>
      <c r="F32" s="99">
        <v>16299.0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5511223</v>
      </c>
      <c r="D34" s="99">
        <v>5511223.0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949240</v>
      </c>
      <c r="D35" s="99">
        <v>949240.0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622229</v>
      </c>
      <c r="D36" s="99">
        <v>622229.0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243</v>
      </c>
      <c r="C37" s="98">
        <f t="shared" si="1"/>
        <v>163622</v>
      </c>
      <c r="D37" s="99">
        <v>163622.0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290112</v>
      </c>
      <c r="D38" s="99">
        <v>261899.0</v>
      </c>
      <c r="E38" s="99">
        <v>11932.0</v>
      </c>
      <c r="F38" s="99">
        <v>16281.0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41428045</v>
      </c>
      <c r="D40" s="103">
        <f t="shared" si="2"/>
        <v>36544875</v>
      </c>
      <c r="E40" s="103">
        <f t="shared" si="2"/>
        <v>2855712</v>
      </c>
      <c r="F40" s="103">
        <f t="shared" si="2"/>
        <v>2027458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DENVER BOTANIC GARDENS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7556287.0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1.3323796E7</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6643128.0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583353.0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405710.0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369916.0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2011680.0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1122840.0</v>
      </c>
      <c r="E12" s="108">
        <f>D11-D12</f>
        <v>888840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1744264.0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31515294</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2739260.0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4705794.0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483578.0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7928632</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2.0407331E7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3179331.0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23586662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31515294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