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<sst xmlns="http://schemas.openxmlformats.org/spreadsheetml/2006/main" count="860" uniqueCount="247">
  <si>
    <t>LEVEL THE PLAYING FIELD</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</si>
  <si>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</si>
  <si>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</si>
  <si>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</si>
  <si>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</si>
  <si>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</si>
  <si>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</si>
  <si>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</si>
  <si>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</si>
  <si>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</si>
  <si>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</si>
  <si>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</si>
  <si>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</si>
  <si>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</si>
  <si>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</si>
  <si>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</si>
  <si>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</si>
  <si>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</si>
  <si>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</si>
  <si>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</si>
  <si>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</si>
  <si>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</si>
  <si>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</si>
  <si>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</si>
  <si>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</si>
  <si>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</si>
  <si>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</si>
  <si>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</si>
  <si>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</si>
  <si>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</si>
  <si>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</si>
  <si>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</si>
  <si>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</si>
  <si>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</si>
  <si>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</si>
  <si>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</si>
  <si>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</si>
  <si>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</si>
  <si>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</si>
  <si>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</si>
  <si>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</si>
  <si>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</si>
  <si>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</si>
  <si>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</si>
  <si>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</si>
  <si>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</si>
  <si>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</si>
  <si>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</si>
  <si>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</si>
  <si>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</si>
  <si>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</si>
  <si>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</si>
  <si>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</si>
  <si>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</si>
  <si>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</si>
  <si>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</si>
  <si>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</si>
  <si>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</si>
  <si>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</si>
  <si>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</si>
  <si>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</si>
  <si>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</si>
  <si>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</si>
  <si>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</si>
  <si>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GEAR 4 GOOD</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</si>
  <si>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</si>
  <si>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</si>
  <si>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</si>
  <si>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</si>
  <si>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</si>
  <si>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</si>
  <si>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</si>
  <si>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</si>
  <si>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</si>
  <si>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</si>
  <si>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</si>
  <si>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</si>
  <si>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</si>
  <si>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</si>
  <si>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</si>
  <si>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</si>
  <si>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</si>
  <si>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</si>
  <si>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</si>
  <si>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</si>
  <si>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</si>
  <si>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</si>
  <si>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</si>
  <si>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</si>
  <si>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</si>
  <si>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</si>
  <si>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</si>
  <si>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</si>
  <si>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</si>
  <si>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</si>
  <si>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</si>
  <si>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</si>
  <si>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</si>
  <si>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</si>
  <si>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</si>
  <si>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</si>
  <si>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</si>
  <si>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</si>
  <si>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</si>
  <si>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</si>
  <si>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</si>
  <si>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</si>
  <si>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</si>
  <si>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</si>
  <si>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</si>
  <si>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</si>
  <si>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</si>
  <si>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</si>
  <si>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</si>
  <si>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</si>
  <si>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</si>
  <si>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</si>
  <si>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</si>
  <si>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</si>
  <si>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</si>
  <si>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</si>
  <si>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</si>
  <si>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</si>
  <si>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</si>
  <si>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</si>
  <si>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</si>
  <si>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</si>
  <si>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</si>
  <si>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</si>
  <si>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</si>
  <si>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</si>
  <si>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</si>
  <si>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</si>
  <si>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</si>
  <si>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INVENTORY WRITE OFF/DIS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</si>
  <si>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</si>
  <si>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</si>
  <si>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</si>
  <si>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</si>
  <si>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</si>
  <si>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</si>
  <si>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</si>
  <si>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</si>
  <si>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</si>
  <si>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</si>
  <si>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</si>
  <si>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</si>
  <si>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</si>
  <si>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</si>
  <si>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</si>
  <si>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</si>
  <si>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</si>
  <si>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</si>
  <si>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</si>
  <si>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</si>
  <si>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</si>
  <si>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</si>
  <si>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</si>
  <si>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</si>
  <si>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</si>
  <si>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</si>
  <si>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</si>
  <si>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</si>
  <si>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</si>
  <si>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</si>
  <si>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</si>
  <si>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</si>
  <si>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</si>
  <si>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</si>
  <si>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</si>
  <si>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</si>
  <si>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</si>
  <si>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</si>
  <si>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</si>
  <si>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</si>
  <si>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</si>
  <si>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</si>
  <si>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</si>
  <si>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</si>
  <si>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</si>
  <si>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</si>
  <si>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</si>
  <si>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</si>
  <si>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</si>
  <si>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</si>
  <si>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</si>
  <si>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</si>
  <si>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</si>
  <si>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</si>
  <si>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</si>
  <si>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</si>
  <si>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</si>
  <si>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</si>
  <si>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</si>
  <si>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</si>
  <si>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</si>
  <si>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</si>
  <si>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</si>
  <si>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</si>
  <si>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</si>
  <si>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</si>
  <si>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</si>
  <si>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</si>
  <si>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</si>
  <si>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</si>
  <si>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</si>
  <si>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</si>
  <si>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</si>
  <si>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</si>
  <si>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</si>
  <si>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</si>
  <si>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</si>
  <si>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</si>
  <si>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</si>
  <si>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</si>
  <si>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</si>
  <si>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</si>
  <si>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</si>
  <si>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</si>
  <si>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</si>
  <si>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</si>
  <si>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</si>
  <si>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</si>
  <si>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</si>
  <si>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</si>
  <si>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</si>
  <si>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</si>
  <si>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</si>
  <si>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</si>
  <si>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</si>
  <si>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</si>
  <si>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</si>
  <si>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</si>
  <si>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</si>
  <si>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</si>
  <si>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</si>
  <si>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MISCELLANEOUS</t>
  </si>
  <si>
    <t>INVENTORY WRITE OFF/DIS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</si>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</sst>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LEVEL THE PLAYING FIELD</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2023'!C40</f>
        <v>5736797</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2023'!C31</f>
        <v>56991</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5679806</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473317.1667</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2023'!E2+'Balance Sheet 2023'!E3</f>
        <v>718473</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1.51795255</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2023'!E30</f>
        <v>2432439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2023'!C40</f>
        <v>5736797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478066.4167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5.088077546</v>
      </c>
      <c r="E14" s="149" t="s">
        <v>185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2023'!C40</f>
        <v>5736797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478066.4167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0</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1.51795255</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2023'!E2:E7,'Revenues 2023'!F10:F15)</f>
        <v>5864727</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2023'!F44</f>
        <v>5987059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0.9795672633</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2023'!C7:C9)</f>
        <v>905353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2023'!C10:C12)</f>
        <v>115798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1021151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2023'!C40</f>
        <v>5736797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0.1780001977</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2023'!C10:C11)</f>
        <v>39041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2023'!C7:C9)</f>
        <v>905353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0.0431224064</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238</v>
      </c>
      <c r="D41" s="75">
        <f>'Expenses 2023'!D40</f>
        <v>4381278</v>
      </c>
      <c r="E41" s="164">
        <f t="shared" ref="E41:E44" si="1">D41/$D$44</f>
        <v>0.7637150138</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2023'!E40</f>
        <v>1345904</v>
      </c>
      <c r="E42" s="164">
        <f t="shared" si="1"/>
        <v>0.2346089639</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2023'!F40</f>
        <v>9615</v>
      </c>
      <c r="E43" s="164">
        <f t="shared" si="1"/>
        <v>0.001676022352</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5736797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2023'!F9</f>
        <v>5932514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2023'!F40</f>
        <v>9615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617.0061362</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2023'!E2:E10)</f>
        <v>2062473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2023'!E19:E22)</f>
        <v>111365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18.51993894</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2023'!E18</f>
        <v>3643787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LEVEL THE PLAYING FIELD</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60834.0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7567477.0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5231291.0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7628311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156309.0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184734.0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-28425</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236</v>
      </c>
      <c r="D39" s="74"/>
      <c r="E39" s="48">
        <v>14922.0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14922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7614808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LEVEL THE PLAYING FIELD</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3694199</v>
      </c>
      <c r="D3" s="99">
        <v>3694199.0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156546</v>
      </c>
      <c r="D7" s="99">
        <v>125237.0</v>
      </c>
      <c r="E7" s="99">
        <v>31309.0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1039201</v>
      </c>
      <c r="D9" s="99">
        <v>715999.0</v>
      </c>
      <c r="E9" s="99">
        <v>323202.0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65638</v>
      </c>
      <c r="D11" s="99">
        <v>533.0</v>
      </c>
      <c r="E11" s="99">
        <v>65105.0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92512</v>
      </c>
      <c r="D12" s="99">
        <v>64730.0</v>
      </c>
      <c r="E12" s="99">
        <v>27782.0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93754</v>
      </c>
      <c r="D16" s="99">
        <v>1000.0</v>
      </c>
      <c r="E16" s="99">
        <v>92754.0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58094</v>
      </c>
      <c r="D20" s="99">
        <v>10634.0</v>
      </c>
      <c r="E20" s="99">
        <v>42460.0</v>
      </c>
      <c r="F20" s="99">
        <v>5000.0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25117</v>
      </c>
      <c r="D21" s="99">
        <v>12096.0</v>
      </c>
      <c r="E21" s="99">
        <v>4001.0</v>
      </c>
      <c r="F21" s="99">
        <v>9020.0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175218</v>
      </c>
      <c r="D22" s="99">
        <v>163360.0</v>
      </c>
      <c r="E22" s="99">
        <v>11854.0</v>
      </c>
      <c r="F22" s="99">
        <v>4.0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60327</v>
      </c>
      <c r="D23" s="99">
        <v>56763.0</v>
      </c>
      <c r="E23" s="99">
        <v>3564.0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446935</v>
      </c>
      <c r="D25" s="99">
        <v>416225.0</v>
      </c>
      <c r="E25" s="99">
        <v>30710.0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68104</v>
      </c>
      <c r="D26" s="99">
        <v>57395.0</v>
      </c>
      <c r="E26" s="99">
        <v>10709.0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96207</v>
      </c>
      <c r="D31" s="99">
        <v>0.0</v>
      </c>
      <c r="E31" s="99">
        <v>96207.0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62207</v>
      </c>
      <c r="D32" s="99">
        <v>31813.0</v>
      </c>
      <c r="E32" s="99">
        <v>30394.0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237</v>
      </c>
      <c r="C34" s="98">
        <f t="shared" si="1"/>
        <v>677270</v>
      </c>
      <c r="D34" s="99">
        <v>0.0</v>
      </c>
      <c r="E34" s="99">
        <v>677270.0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6811329</v>
      </c>
      <c r="D40" s="103">
        <f t="shared" si="2"/>
        <v>5349984</v>
      </c>
      <c r="E40" s="103">
        <f t="shared" si="2"/>
        <v>1447321</v>
      </c>
      <c r="F40" s="103">
        <f t="shared" si="2"/>
        <v>14024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LEVEL THE PLAYING FIELD</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272135.0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324685.0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192500.0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2002403.0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5677.0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680362.0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203890.0</v>
      </c>
      <c r="E12" s="108">
        <f>D11-D12</f>
        <v>476472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855785.0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4129657</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28619.0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865120.0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893739</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3020007.0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215911.0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3235918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4129657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LEVEL THE PLAYING FIELD</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2024'!C40</f>
        <v>6811329</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2024'!C31</f>
        <v>96207</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6715122</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559593.5</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2024'!E2+'Balance Sheet 2024'!E3</f>
        <v>596820</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1.066524182</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2024'!E30</f>
        <v>3020007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2024'!C40</f>
        <v>6811329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567610.75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5.320559908</v>
      </c>
      <c r="E14" s="149" t="s">
        <v>185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2024'!C40</f>
        <v>6811329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567610.75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0</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1.066524182</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2024'!E2:E7,'Revenues 2024'!F10:F15)</f>
        <v>7567477</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2024'!F44</f>
        <v>7614808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0.9937843476</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2024'!C7:C9)</f>
        <v>1195747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2024'!C10:C12)</f>
        <v>158150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1353897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2024'!C40</f>
        <v>6811329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0.1987713411</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2024'!C10:C11)</f>
        <v>65638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2024'!C7:C9)</f>
        <v>1195747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0.05489288286</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240</v>
      </c>
      <c r="D41" s="75">
        <f>'Expenses 2024'!D40</f>
        <v>5349984</v>
      </c>
      <c r="E41" s="164">
        <f t="shared" ref="E41:E44" si="1">D41/$D$44</f>
        <v>0.7854537639</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2024'!E40</f>
        <v>1447321</v>
      </c>
      <c r="E42" s="164">
        <f t="shared" si="1"/>
        <v>0.2124873134</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2024'!F40</f>
        <v>14024</v>
      </c>
      <c r="E43" s="164">
        <f t="shared" si="1"/>
        <v>0.002058922715</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6811329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2024'!F9</f>
        <v>7628311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2024'!F40</f>
        <v>14024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543.9468768</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2024'!E2:E10)</f>
        <v>2797400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2024'!E19:E22)</f>
        <v>28619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97.74625249</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2024'!E18</f>
        <v>4129657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LEVEL THE PLAYING FIELD</v>
      </c>
      <c r="B1" s="2" t="s">
        <v>241</v>
      </c>
      <c r="C1" s="138"/>
      <c r="D1" s="138"/>
      <c r="E1" s="138"/>
      <c r="F1" s="139"/>
      <c r="G1" s="139"/>
      <c r="H1" s="139"/>
      <c r="I1" s="43"/>
      <c r="J1" s="43"/>
      <c r="K1" s="43"/>
      <c r="L1" s="43"/>
      <c r="M1" s="43"/>
      <c r="N1" s="43"/>
      <c r="O1" s="43"/>
      <c r="P1" s="43"/>
      <c r="Q1" s="43"/>
      <c r="R1" s="43"/>
      <c r="S1" s="43"/>
      <c r="T1" s="43"/>
      <c r="U1" s="43"/>
      <c r="V1" s="43"/>
      <c r="W1" s="43"/>
      <c r="X1" s="43"/>
      <c r="Y1" s="43"/>
    </row>
    <row r="2">
      <c r="A2" s="140" t="s">
        <v>178</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179</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242</v>
      </c>
      <c r="E4" s="45" t="s">
        <v>243</v>
      </c>
      <c r="F4" s="45" t="s">
        <v>244</v>
      </c>
      <c r="G4" s="59" t="s">
        <v>245</v>
      </c>
      <c r="H4" s="59"/>
      <c r="I4" s="43"/>
      <c r="J4" s="43"/>
      <c r="K4" s="43"/>
      <c r="L4" s="43"/>
      <c r="M4" s="43"/>
      <c r="N4" s="43"/>
      <c r="O4" s="43"/>
      <c r="P4" s="43"/>
      <c r="Q4" s="43"/>
      <c r="R4" s="43"/>
      <c r="S4" s="43"/>
      <c r="T4" s="43"/>
      <c r="U4" s="43"/>
      <c r="V4" s="43"/>
      <c r="W4" s="43"/>
      <c r="X4" s="43"/>
      <c r="Y4" s="43"/>
    </row>
    <row r="5">
      <c r="A5" s="138"/>
      <c r="B5" s="49"/>
      <c r="C5" s="147" t="s">
        <v>178</v>
      </c>
      <c r="D5" s="176">
        <f>'Ratios 2022'!D8</f>
        <v>1.936767126</v>
      </c>
      <c r="E5" s="176">
        <f>'Ratios 2023'!D8</f>
        <v>1.51795255</v>
      </c>
      <c r="F5" s="176">
        <f>'Ratios 2024'!D8</f>
        <v>1.066524182</v>
      </c>
      <c r="G5" s="176">
        <f>average(D5:F5)</f>
        <v>1.507081286</v>
      </c>
      <c r="H5" s="149" t="s">
        <v>185</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186</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187</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242</v>
      </c>
      <c r="E9" s="45" t="s">
        <v>243</v>
      </c>
      <c r="F9" s="45" t="s">
        <v>244</v>
      </c>
      <c r="G9" s="59" t="s">
        <v>245</v>
      </c>
      <c r="H9" s="59"/>
      <c r="I9" s="43"/>
      <c r="J9" s="43"/>
      <c r="K9" s="43"/>
      <c r="L9" s="43"/>
      <c r="M9" s="43"/>
      <c r="N9" s="43"/>
      <c r="O9" s="43"/>
      <c r="P9" s="43"/>
      <c r="Q9" s="43"/>
      <c r="R9" s="43"/>
      <c r="S9" s="43"/>
      <c r="T9" s="43"/>
      <c r="U9" s="43"/>
      <c r="V9" s="43"/>
      <c r="W9" s="43"/>
      <c r="X9" s="43"/>
      <c r="Y9" s="43"/>
    </row>
    <row r="10">
      <c r="A10" s="138"/>
      <c r="B10" s="49"/>
      <c r="C10" s="147" t="s">
        <v>186</v>
      </c>
      <c r="D10" s="148">
        <f>'Ratios 2022'!D14</f>
        <v>5.122682506</v>
      </c>
      <c r="E10" s="148">
        <f>'Ratios 2023'!D14</f>
        <v>5.088077546</v>
      </c>
      <c r="F10" s="148">
        <f>'Ratios 2024'!D14</f>
        <v>5.320559908</v>
      </c>
      <c r="G10" s="176">
        <f>average(D10:F10)</f>
        <v>5.177106653</v>
      </c>
      <c r="H10" s="149" t="s">
        <v>185</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191</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192</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242</v>
      </c>
      <c r="E14" s="45" t="s">
        <v>243</v>
      </c>
      <c r="F14" s="45" t="s">
        <v>244</v>
      </c>
      <c r="G14" s="59" t="s">
        <v>245</v>
      </c>
      <c r="H14" s="59"/>
      <c r="I14" s="43"/>
      <c r="J14" s="43"/>
      <c r="K14" s="43"/>
      <c r="L14" s="43"/>
      <c r="M14" s="43"/>
      <c r="N14" s="43"/>
      <c r="O14" s="43"/>
      <c r="P14" s="43"/>
      <c r="Q14" s="43"/>
      <c r="R14" s="43"/>
      <c r="S14" s="43"/>
      <c r="T14" s="43"/>
      <c r="U14" s="43"/>
      <c r="V14" s="43"/>
      <c r="W14" s="43"/>
      <c r="X14" s="43"/>
      <c r="Y14" s="43"/>
    </row>
    <row r="15">
      <c r="A15" s="138"/>
      <c r="B15" s="49"/>
      <c r="C15" s="147" t="s">
        <v>194</v>
      </c>
      <c r="D15" s="179">
        <f>'Ratios 2022'!D20</f>
        <v>0</v>
      </c>
      <c r="E15" s="179">
        <f>'Ratios 2023'!D20</f>
        <v>0</v>
      </c>
      <c r="F15" s="179">
        <f>'Ratios 2024'!D20</f>
        <v>0</v>
      </c>
      <c r="G15" s="176">
        <f>average(D15:F15)</f>
        <v>0</v>
      </c>
      <c r="H15" s="149" t="s">
        <v>185</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196</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197</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242</v>
      </c>
      <c r="E19" s="45" t="s">
        <v>243</v>
      </c>
      <c r="F19" s="45" t="s">
        <v>244</v>
      </c>
      <c r="G19" s="59" t="s">
        <v>245</v>
      </c>
      <c r="H19" s="59"/>
      <c r="I19" s="43"/>
      <c r="J19" s="43"/>
      <c r="K19" s="43"/>
      <c r="L19" s="43"/>
      <c r="M19" s="43"/>
      <c r="N19" s="43"/>
      <c r="O19" s="43"/>
      <c r="P19" s="43"/>
      <c r="Q19" s="43"/>
      <c r="R19" s="43"/>
      <c r="S19" s="43"/>
      <c r="T19" s="43"/>
      <c r="U19" s="43"/>
      <c r="V19" s="43"/>
      <c r="W19" s="43"/>
      <c r="X19" s="43"/>
      <c r="Y19" s="43"/>
    </row>
    <row r="20">
      <c r="A20" s="138"/>
      <c r="B20" s="49"/>
      <c r="C20" s="147" t="s">
        <v>196</v>
      </c>
      <c r="D20" s="162">
        <f>'Ratios 2022'!D26</f>
        <v>0.9268358209</v>
      </c>
      <c r="E20" s="162">
        <f>'Ratios 2023'!D26</f>
        <v>0.9795672633</v>
      </c>
      <c r="F20" s="162">
        <f>'Ratios 2024'!D26</f>
        <v>0.9937843476</v>
      </c>
      <c r="G20" s="180">
        <f>average(D20:F20)</f>
        <v>0.9667291439</v>
      </c>
      <c r="H20" s="149" t="s">
        <v>200</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201</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202</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242</v>
      </c>
      <c r="E24" s="45" t="s">
        <v>243</v>
      </c>
      <c r="F24" s="45" t="s">
        <v>244</v>
      </c>
      <c r="G24" s="59" t="s">
        <v>245</v>
      </c>
      <c r="H24" s="59"/>
      <c r="I24" s="43"/>
      <c r="J24" s="43"/>
      <c r="K24" s="43"/>
      <c r="L24" s="43"/>
      <c r="M24" s="43"/>
      <c r="N24" s="43"/>
      <c r="O24" s="43"/>
      <c r="P24" s="43"/>
      <c r="Q24" s="43"/>
      <c r="R24" s="43"/>
      <c r="S24" s="43"/>
      <c r="T24" s="43"/>
      <c r="U24" s="43"/>
      <c r="V24" s="43"/>
      <c r="W24" s="43"/>
      <c r="X24" s="43"/>
      <c r="Y24" s="43"/>
    </row>
    <row r="25">
      <c r="A25" s="138"/>
      <c r="B25" s="49"/>
      <c r="C25" s="147" t="s">
        <v>206</v>
      </c>
      <c r="D25" s="162">
        <f>'Ratios 2022'!D33</f>
        <v>0.1177318315</v>
      </c>
      <c r="E25" s="162">
        <f>'Ratios 2023'!D33</f>
        <v>0.1780001977</v>
      </c>
      <c r="F25" s="162">
        <f>'Ratios 2024'!D33</f>
        <v>0.1987713411</v>
      </c>
      <c r="G25" s="180">
        <f>average(D25:F25)</f>
        <v>0.1648344568</v>
      </c>
      <c r="H25" s="149" t="s">
        <v>207</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208</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209</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242</v>
      </c>
      <c r="E29" s="45" t="s">
        <v>243</v>
      </c>
      <c r="F29" s="45" t="s">
        <v>244</v>
      </c>
      <c r="G29" s="59" t="s">
        <v>245</v>
      </c>
      <c r="H29" s="59"/>
      <c r="I29" s="43"/>
      <c r="J29" s="43"/>
      <c r="K29" s="43"/>
      <c r="L29" s="43"/>
      <c r="M29" s="43"/>
      <c r="N29" s="43"/>
      <c r="O29" s="43"/>
      <c r="P29" s="43"/>
      <c r="Q29" s="43"/>
      <c r="R29" s="43"/>
      <c r="S29" s="43"/>
      <c r="T29" s="43"/>
      <c r="U29" s="43"/>
      <c r="V29" s="43"/>
      <c r="W29" s="43"/>
      <c r="X29" s="43"/>
      <c r="Y29" s="43"/>
    </row>
    <row r="30">
      <c r="A30" s="138"/>
      <c r="B30" s="49"/>
      <c r="C30" s="147" t="s">
        <v>208</v>
      </c>
      <c r="D30" s="162">
        <f>'Ratios 2022'!D38</f>
        <v>0.0166319895</v>
      </c>
      <c r="E30" s="162">
        <f>'Ratios 2023'!D38</f>
        <v>0.0431224064</v>
      </c>
      <c r="F30" s="162">
        <f>'Ratios 2024'!D38</f>
        <v>0.05489288286</v>
      </c>
      <c r="G30" s="180">
        <f>average(D30:F30)</f>
        <v>0.03821575959</v>
      </c>
      <c r="H30" s="149" t="s">
        <v>211</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212</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213</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242</v>
      </c>
      <c r="E34" s="45" t="s">
        <v>243</v>
      </c>
      <c r="F34" s="45" t="s">
        <v>244</v>
      </c>
      <c r="G34" s="59" t="s">
        <v>245</v>
      </c>
      <c r="H34" s="59"/>
      <c r="I34" s="43"/>
      <c r="J34" s="43"/>
      <c r="K34" s="43"/>
      <c r="L34" s="43"/>
      <c r="M34" s="43"/>
      <c r="N34" s="43"/>
      <c r="O34" s="43"/>
      <c r="P34" s="43"/>
      <c r="Q34" s="43"/>
      <c r="R34" s="43"/>
      <c r="S34" s="43"/>
      <c r="T34" s="43"/>
      <c r="U34" s="43"/>
      <c r="V34" s="43"/>
      <c r="W34" s="43"/>
      <c r="X34" s="43"/>
      <c r="Y34" s="43"/>
    </row>
    <row r="35">
      <c r="A35" s="138"/>
      <c r="B35" s="49"/>
      <c r="C35" s="147" t="s">
        <v>246</v>
      </c>
      <c r="D35" s="162">
        <f>'Ratios 2022'!E41</f>
        <v>0.777526777</v>
      </c>
      <c r="E35" s="162">
        <f>'Ratios 2023'!E41</f>
        <v>0.7637150138</v>
      </c>
      <c r="F35" s="162">
        <f>'Ratios 2024'!E41</f>
        <v>0.7854537639</v>
      </c>
      <c r="G35" s="180">
        <f t="shared" ref="G35:G37" si="1">average(D35:F35)</f>
        <v>0.7755651849</v>
      </c>
      <c r="H35" s="180"/>
      <c r="I35" s="43"/>
      <c r="J35" s="43"/>
      <c r="K35" s="43"/>
      <c r="L35" s="43"/>
      <c r="M35" s="43"/>
      <c r="N35" s="43"/>
      <c r="O35" s="43"/>
      <c r="P35" s="43"/>
      <c r="Q35" s="43"/>
      <c r="R35" s="43"/>
      <c r="S35" s="43"/>
      <c r="T35" s="43"/>
      <c r="U35" s="43"/>
      <c r="V35" s="43"/>
      <c r="W35" s="43"/>
      <c r="X35" s="43"/>
      <c r="Y35" s="43"/>
    </row>
    <row r="36">
      <c r="A36" s="138"/>
      <c r="B36" s="52"/>
      <c r="C36" s="147" t="s">
        <v>215</v>
      </c>
      <c r="D36" s="162">
        <f>'Ratios 2022'!E42</f>
        <v>0.222473223</v>
      </c>
      <c r="E36" s="162">
        <f>'Ratios 2023'!E42</f>
        <v>0.2346089639</v>
      </c>
      <c r="F36" s="162">
        <f>'Ratios 2024'!E42</f>
        <v>0.2124873134</v>
      </c>
      <c r="G36" s="180">
        <f t="shared" si="1"/>
        <v>0.2231898334</v>
      </c>
      <c r="H36" s="180"/>
      <c r="I36" s="43"/>
      <c r="J36" s="43"/>
      <c r="K36" s="43"/>
      <c r="L36" s="43"/>
      <c r="M36" s="43"/>
      <c r="N36" s="43"/>
      <c r="O36" s="43"/>
      <c r="P36" s="43"/>
      <c r="Q36" s="43"/>
      <c r="R36" s="43"/>
      <c r="S36" s="43"/>
      <c r="T36" s="43"/>
      <c r="U36" s="43"/>
      <c r="V36" s="43"/>
      <c r="W36" s="43"/>
      <c r="X36" s="43"/>
      <c r="Y36" s="43"/>
    </row>
    <row r="37">
      <c r="A37" s="138"/>
      <c r="B37" s="181"/>
      <c r="C37" s="147" t="s">
        <v>216</v>
      </c>
      <c r="D37" s="162">
        <f>'Ratios 2022'!E43</f>
        <v>0</v>
      </c>
      <c r="E37" s="162">
        <f>'Ratios 2023'!E43</f>
        <v>0.001676022352</v>
      </c>
      <c r="F37" s="162">
        <f>'Ratios 2024'!E43</f>
        <v>0.002058922715</v>
      </c>
      <c r="G37" s="180">
        <f t="shared" si="1"/>
        <v>0.001244981689</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217</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218</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242</v>
      </c>
      <c r="E41" s="45" t="s">
        <v>243</v>
      </c>
      <c r="F41" s="45" t="s">
        <v>244</v>
      </c>
      <c r="G41" s="59" t="s">
        <v>245</v>
      </c>
      <c r="H41" s="59"/>
      <c r="I41" s="43"/>
      <c r="J41" s="43"/>
      <c r="K41" s="43"/>
      <c r="L41" s="43"/>
      <c r="M41" s="43"/>
      <c r="N41" s="43"/>
      <c r="O41" s="43"/>
      <c r="P41" s="43"/>
      <c r="Q41" s="43"/>
      <c r="R41" s="43"/>
      <c r="S41" s="43"/>
      <c r="T41" s="43"/>
      <c r="U41" s="43"/>
      <c r="V41" s="43"/>
      <c r="W41" s="43"/>
      <c r="X41" s="43"/>
      <c r="Y41" s="43"/>
    </row>
    <row r="42">
      <c r="A42" s="138"/>
      <c r="B42" s="49"/>
      <c r="C42" s="147" t="s">
        <v>221</v>
      </c>
      <c r="D42" s="165" t="str">
        <f>'Ratios 2022'!D49</f>
        <v>$0</v>
      </c>
      <c r="E42" s="165">
        <f>'Ratios 2023'!D49</f>
        <v>617.0061362</v>
      </c>
      <c r="F42" s="165">
        <f>'Ratios 2024'!D49</f>
        <v>543.9468768</v>
      </c>
      <c r="G42" s="182">
        <f>average(D42:F42)</f>
        <v>580.4765065</v>
      </c>
      <c r="H42" s="149" t="s">
        <v>222</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223</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224</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242</v>
      </c>
      <c r="E46" s="45" t="s">
        <v>243</v>
      </c>
      <c r="F46" s="45" t="s">
        <v>244</v>
      </c>
      <c r="G46" s="59" t="s">
        <v>245</v>
      </c>
      <c r="H46" s="59"/>
      <c r="I46" s="43"/>
      <c r="J46" s="43"/>
      <c r="K46" s="43"/>
      <c r="L46" s="43"/>
      <c r="M46" s="43"/>
      <c r="N46" s="43"/>
      <c r="O46" s="43"/>
      <c r="P46" s="43"/>
      <c r="Q46" s="43"/>
      <c r="R46" s="43"/>
      <c r="S46" s="43"/>
      <c r="T46" s="43"/>
      <c r="U46" s="43"/>
      <c r="V46" s="43"/>
      <c r="W46" s="43"/>
      <c r="X46" s="43"/>
      <c r="Y46" s="43"/>
    </row>
    <row r="47">
      <c r="A47" s="138"/>
      <c r="B47" s="49"/>
      <c r="C47" s="147" t="s">
        <v>227</v>
      </c>
      <c r="D47" s="148">
        <f>'Ratios 2022'!D54</f>
        <v>63.62807226</v>
      </c>
      <c r="E47" s="148">
        <f>'Ratios 2023'!D54</f>
        <v>18.51993894</v>
      </c>
      <c r="F47" s="148">
        <f>'Ratios 2024'!D54</f>
        <v>97.74625249</v>
      </c>
      <c r="G47" s="176">
        <f>average(D47:F47)</f>
        <v>59.96475456</v>
      </c>
      <c r="H47" s="149" t="s">
        <v>228</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229</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230</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242</v>
      </c>
      <c r="E51" s="45" t="s">
        <v>243</v>
      </c>
      <c r="F51" s="45" t="s">
        <v>244</v>
      </c>
      <c r="G51" s="59" t="s">
        <v>245</v>
      </c>
      <c r="H51" s="59"/>
      <c r="I51" s="43"/>
      <c r="J51" s="43"/>
      <c r="K51" s="43"/>
      <c r="L51" s="43"/>
      <c r="M51" s="43"/>
      <c r="N51" s="43"/>
      <c r="O51" s="43"/>
      <c r="P51" s="43"/>
      <c r="Q51" s="43"/>
      <c r="R51" s="43"/>
      <c r="S51" s="43"/>
      <c r="T51" s="43"/>
      <c r="U51" s="43"/>
      <c r="V51" s="43"/>
      <c r="W51" s="43"/>
      <c r="X51" s="43"/>
      <c r="Y51" s="43"/>
    </row>
    <row r="52">
      <c r="A52" s="138"/>
      <c r="B52" s="49"/>
      <c r="C52" s="147" t="s">
        <v>233</v>
      </c>
      <c r="D52" s="183">
        <f>'Ratios 2022'!D59</f>
        <v>0</v>
      </c>
      <c r="E52" s="183">
        <f>'Ratios 2023'!D59</f>
        <v>0</v>
      </c>
      <c r="F52" s="183">
        <f>'Ratios 2024'!D59</f>
        <v>0</v>
      </c>
      <c r="G52" s="184">
        <f>average(D52:F52)</f>
        <v>0</v>
      </c>
      <c r="H52" s="149" t="s">
        <v>234</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LEVEL THE PLAYING FIELD</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LEVEL THE PLAYING FIELD</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98719.0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4829836.0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3759587.0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4928555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282547.0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282547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5211102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LEVEL THE PLAYING FIELD</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2946380</v>
      </c>
      <c r="D3" s="99">
        <v>2946380.0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107379</v>
      </c>
      <c r="D7" s="99">
        <v>86809.0</v>
      </c>
      <c r="E7" s="99">
        <v>20570.0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428997</v>
      </c>
      <c r="D9" s="99">
        <v>346817.0</v>
      </c>
      <c r="E9" s="99">
        <v>82180.0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8921</v>
      </c>
      <c r="D11" s="99">
        <v>7212.0</v>
      </c>
      <c r="E11" s="99">
        <v>1709.0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42735</v>
      </c>
      <c r="D12" s="99">
        <v>34549.0</v>
      </c>
      <c r="E12" s="99">
        <v>8186.0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47065</v>
      </c>
      <c r="D16" s="99">
        <v>43396.0</v>
      </c>
      <c r="E16" s="99">
        <v>3669.0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19660</v>
      </c>
      <c r="D20" s="99">
        <v>19660.0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16553</v>
      </c>
      <c r="D21" s="99">
        <v>16403.0</v>
      </c>
      <c r="E21" s="99">
        <v>150.0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121772</v>
      </c>
      <c r="D22" s="99">
        <v>114901.0</v>
      </c>
      <c r="E22" s="99">
        <v>6871.0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17894</v>
      </c>
      <c r="D23" s="99">
        <v>17507.0</v>
      </c>
      <c r="E23" s="99">
        <v>387.0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184576</v>
      </c>
      <c r="D25" s="99">
        <v>175967.0</v>
      </c>
      <c r="E25" s="99">
        <v>8609.0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42351</v>
      </c>
      <c r="D26" s="99">
        <v>40721.0</v>
      </c>
      <c r="E26" s="99">
        <v>1630.0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24347</v>
      </c>
      <c r="D31" s="99">
        <v>0.0</v>
      </c>
      <c r="E31" s="99">
        <v>24347.0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34440</v>
      </c>
      <c r="D32" s="99">
        <v>33170.0</v>
      </c>
      <c r="E32" s="99">
        <v>1270.0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951603</v>
      </c>
      <c r="D34" s="99">
        <v>0.0</v>
      </c>
      <c r="E34" s="99">
        <v>951603.0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4994673</v>
      </c>
      <c r="D40" s="103">
        <f t="shared" si="2"/>
        <v>3883492</v>
      </c>
      <c r="E40" s="103">
        <f t="shared" si="2"/>
        <v>1111181</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LEVEL THE PLAYING FIELD</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802197.0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25392.0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1204628.0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231938.0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50692.0</v>
      </c>
      <c r="E12" s="108">
        <f>D11-D12</f>
        <v>181246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484517.0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2697980</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31939.0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483864.0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515803</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2132177.0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50000.0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2182177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2697980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LEVEL THE PLAYING FIELD</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2022'!C40</f>
        <v>4994673</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2022'!C31</f>
        <v>24347</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4970326</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414193.8333</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2022'!E2+'Balance Sheet 2022'!E3</f>
        <v>802197</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1.936767126</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2022'!E30</f>
        <v>2132177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2022'!C40</f>
        <v>4994673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416222.75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5.122682506</v>
      </c>
      <c r="E14" s="149" t="s">
        <v>185</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2022'!C40</f>
        <v>4994673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416222.75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0</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1.936767126</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2022'!E2:E7,'Revenues 2022'!F10:F15)</f>
        <v>4829836</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2022'!F44</f>
        <v>5211102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0.9268358209</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2022'!C7:C9)</f>
        <v>536376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2022'!C10:C12)</f>
        <v>51656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588032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2022'!C40</f>
        <v>4994673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0.1177318315</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2022'!C10:C11)</f>
        <v>8921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2022'!C7:C9)</f>
        <v>536376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0.0166319895</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214</v>
      </c>
      <c r="D41" s="75">
        <f>'Expenses 2022'!D40</f>
        <v>3883492</v>
      </c>
      <c r="E41" s="164">
        <f t="shared" ref="E41:E44" si="1">D41/$D$44</f>
        <v>0.777526777</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2022'!E40</f>
        <v>1111181</v>
      </c>
      <c r="E42" s="164">
        <f t="shared" si="1"/>
        <v>0.222473223</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2022'!F40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4994673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2022'!F9</f>
        <v>4928555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t="str">
        <f>if(D48=0, "$0",D47/D48)</f>
        <v>$0</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2022'!E2:E10)</f>
        <v>2032217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2022'!E19:E22)</f>
        <v>31939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63.62807226</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2022'!E18</f>
        <v>2697980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LEVEL THE PLAYING FIELD</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67787.0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5864727.0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4132468.0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5932514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245772.0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204680.0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41092</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236</v>
      </c>
      <c r="D39" s="74"/>
      <c r="E39" s="48">
        <v>13453.0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13453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5987059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LEVEL THE PLAYING FIELD</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3011016</v>
      </c>
      <c r="D3" s="99">
        <v>3011016.0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129328</v>
      </c>
      <c r="D7" s="99">
        <v>103462.0</v>
      </c>
      <c r="E7" s="99">
        <v>25866.0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776025</v>
      </c>
      <c r="D9" s="99">
        <v>552920.0</v>
      </c>
      <c r="E9" s="99">
        <v>223105.0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39041</v>
      </c>
      <c r="D11" s="99">
        <v>30229.0</v>
      </c>
      <c r="E11" s="99">
        <v>8812.0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76757</v>
      </c>
      <c r="D12" s="99">
        <v>50379.0</v>
      </c>
      <c r="E12" s="99">
        <v>26378.0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74349</v>
      </c>
      <c r="D16" s="99">
        <v>0.0</v>
      </c>
      <c r="E16" s="99">
        <v>74349.0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45295</v>
      </c>
      <c r="D20" s="99">
        <v>12012.0</v>
      </c>
      <c r="E20" s="99">
        <v>33283.0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27020</v>
      </c>
      <c r="D21" s="99">
        <v>19821.0</v>
      </c>
      <c r="E21" s="99">
        <v>7199.0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192215</v>
      </c>
      <c r="D22" s="99">
        <v>172278.0</v>
      </c>
      <c r="E22" s="99">
        <v>13172.0</v>
      </c>
      <c r="F22" s="99">
        <v>6765.0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48657</v>
      </c>
      <c r="D23" s="99">
        <v>27967.0</v>
      </c>
      <c r="E23" s="99">
        <v>19690.0</v>
      </c>
      <c r="F23" s="99">
        <v>1000.0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339762</v>
      </c>
      <c r="D25" s="99">
        <v>317290.0</v>
      </c>
      <c r="E25" s="99">
        <v>22472.0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67932</v>
      </c>
      <c r="D26" s="99">
        <v>48852.0</v>
      </c>
      <c r="E26" s="99">
        <v>19080.0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35427</v>
      </c>
      <c r="D28" s="99">
        <v>19432.0</v>
      </c>
      <c r="E28" s="99">
        <v>14145.0</v>
      </c>
      <c r="F28" s="99">
        <v>1850.0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56991</v>
      </c>
      <c r="D31" s="99">
        <v>0.0</v>
      </c>
      <c r="E31" s="99">
        <v>56991.0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19932</v>
      </c>
      <c r="D32" s="99">
        <v>15620.0</v>
      </c>
      <c r="E32" s="99">
        <v>4312.0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237</v>
      </c>
      <c r="C34" s="98">
        <f t="shared" si="1"/>
        <v>797050</v>
      </c>
      <c r="D34" s="99">
        <v>0.0</v>
      </c>
      <c r="E34" s="99">
        <v>797050.0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5736797</v>
      </c>
      <c r="D40" s="103">
        <f t="shared" si="2"/>
        <v>4381278</v>
      </c>
      <c r="E40" s="103">
        <f t="shared" si="2"/>
        <v>1345904</v>
      </c>
      <c r="F40" s="103">
        <f t="shared" si="2"/>
        <v>9615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LEVEL THE PLAYING FIELD</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408710.0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309763.0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1324564.0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19436.0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599169.0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107683.0</v>
      </c>
      <c r="E12" s="108">
        <f>D11-D12</f>
        <v>491486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1089828.0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3643787</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111365.0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1099983.0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1211348</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2432439.0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2432439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3643787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