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<sst xmlns="http://schemas.openxmlformats.org/spreadsheetml/2006/main" count="869" uniqueCount="250">
  <si>
    <t>SHARE OUR SPARE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</si>
  <si>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</si>
  <si>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</si>
  <si>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</si>
  <si>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</si>
  <si>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</si>
  <si>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</si>
  <si>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</si>
  <si>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</si>
  <si>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</si>
  <si>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</si>
  <si>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</si>
  <si>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</si>
  <si>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</si>
  <si>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</si>
  <si>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</si>
  <si>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</si>
  <si>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</si>
  <si>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</si>
  <si>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</si>
  <si>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</si>
  <si>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</si>
  <si>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</si>
  <si>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</si>
  <si>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</si>
  <si>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</si>
  <si>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</si>
  <si>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</si>
  <si>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</si>
  <si>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</si>
  <si>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</si>
  <si>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</si>
  <si>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</si>
  <si>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</si>
  <si>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</si>
  <si>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</si>
  <si>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</si>
  <si>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</si>
  <si>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</si>
  <si>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</si>
  <si>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</si>
  <si>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</si>
  <si>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</si>
  <si>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</si>
  <si>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</si>
  <si>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</si>
  <si>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</si>
  <si>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</si>
  <si>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</si>
  <si>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</si>
  <si>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</si>
  <si>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</si>
  <si>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</si>
  <si>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</si>
  <si>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</si>
  <si>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</si>
  <si>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</si>
  <si>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</si>
  <si>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</si>
  <si>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</si>
  <si>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</si>
  <si>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</si>
  <si>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</si>
  <si>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</si>
  <si>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Program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</si>
  <si>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</si>
  <si>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</si>
  <si>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</si>
  <si>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</si>
  <si>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</si>
  <si>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</si>
  <si>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</si>
  <si>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</si>
  <si>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</si>
  <si>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</si>
  <si>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</si>
  <si>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</si>
  <si>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</si>
  <si>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</si>
  <si>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</si>
  <si>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</si>
  <si>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</si>
  <si>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</si>
  <si>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</si>
  <si>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</si>
  <si>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</si>
  <si>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</si>
  <si>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</si>
  <si>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</si>
  <si>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</si>
  <si>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</si>
  <si>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</si>
  <si>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</si>
  <si>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</si>
  <si>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</si>
  <si>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</si>
  <si>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</si>
  <si>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</si>
  <si>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</si>
  <si>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</si>
  <si>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</si>
  <si>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</si>
  <si>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</si>
  <si>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</si>
  <si>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</si>
  <si>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</si>
  <si>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</si>
  <si>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</si>
  <si>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</si>
  <si>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</si>
  <si>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</si>
  <si>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</si>
  <si>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</si>
  <si>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</si>
  <si>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</si>
  <si>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</si>
  <si>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</si>
  <si>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</si>
  <si>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</si>
  <si>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</si>
  <si>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</si>
  <si>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</si>
  <si>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</si>
  <si>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</si>
  <si>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</si>
  <si>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</si>
  <si>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</si>
  <si>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</si>
  <si>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</si>
  <si>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</si>
  <si>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</si>
  <si>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</si>
  <si>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</si>
  <si>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</si>
  <si>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SUPPLIES AND MATERIALS</t>
  </si>
  <si>
    <t>Dues &amp; Subscriptions</t>
  </si>
  <si>
    <t>Payroll Processing Fees</t>
  </si>
  <si>
    <t>Telephone</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</si>
  <si>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</si>
  <si>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</si>
  <si>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</si>
  <si>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</si>
  <si>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</si>
  <si>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</si>
  <si>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</si>
  <si>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</si>
  <si>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</si>
  <si>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</si>
  <si>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</si>
  <si>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</si>
  <si>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</si>
  <si>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</si>
  <si>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</si>
  <si>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</si>
  <si>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</si>
  <si>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</si>
  <si>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</si>
  <si>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</si>
  <si>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</si>
  <si>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</si>
  <si>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</si>
  <si>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</si>
  <si>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</si>
  <si>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</si>
  <si>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</si>
  <si>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</si>
  <si>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</si>
  <si>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</si>
  <si>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</si>
  <si>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</si>
  <si>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</si>
  <si>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</si>
  <si>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</si>
  <si>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</si>
  <si>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</si>
  <si>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</si>
  <si>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</si>
  <si>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</si>
  <si>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</si>
  <si>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</si>
  <si>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</si>
  <si>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</si>
  <si>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</si>
  <si>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</si>
  <si>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</si>
  <si>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</si>
  <si>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</si>
  <si>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</si>
  <si>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</si>
  <si>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</si>
  <si>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</si>
  <si>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</si>
  <si>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</si>
  <si>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</si>
  <si>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</si>
  <si>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</si>
  <si>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</si>
  <si>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</si>
  <si>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</si>
  <si>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</si>
  <si>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</si>
  <si>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</si>
  <si>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</si>
  <si>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</si>
  <si>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</si>
  <si>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</si>
  <si>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</si>
  <si>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</si>
  <si>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</si>
  <si>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</si>
  <si>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</si>
  <si>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</si>
  <si>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</si>
  <si>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</si>
  <si>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</si>
  <si>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</si>
  <si>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</si>
  <si>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</si>
  <si>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</si>
  <si>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</si>
  <si>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</si>
  <si>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</si>
  <si>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</si>
  <si>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</si>
  <si>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</si>
  <si>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</si>
  <si>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</si>
  <si>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</si>
  <si>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</si>
  <si>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</si>
  <si>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</si>
  <si>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</si>
  <si>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</si>
  <si>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</si>
  <si>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</si>
  <si>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</si>
  <si>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</si>
  <si>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</si>
  <si>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</si>
  <si>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Licenses &amp; Fees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</si>
  <si>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</si>
  <si>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</si>
  <si>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 Licenses &amp; Fees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</si>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</sst>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SHARE OUR SPARE</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2023'!C40</f>
        <v>5769732</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2023'!C31</f>
        <v>6749</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5762983</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480248.5833</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2023'!E2+'Balance Sheet 2023'!E3</f>
        <v>837845</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1.744606916</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2023'!E30</f>
        <v>1114545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2023'!C40</f>
        <v>5769732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480811</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2.318052208</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2023'!C40</f>
        <v>5769732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480811</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0</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1.744606916</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2023'!E2:E7,'Revenues 2023'!F10:F15)</f>
        <v>5441502</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2023'!F44</f>
        <v>5770247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0.9430275688</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2023'!C7:C9)</f>
        <v>450026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2023'!C10:C12)</f>
        <v>69327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519353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2023'!C40</f>
        <v>5769732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0.09001336631</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2023'!C10:C11)</f>
        <v>34455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2023'!C7:C9)</f>
        <v>450026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0.07656224307</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240</v>
      </c>
      <c r="D41" s="75">
        <f>'Expenses 2023'!D40</f>
        <v>5530296</v>
      </c>
      <c r="E41" s="164">
        <f t="shared" ref="E41:E44" si="1">D41/$D$44</f>
        <v>0.9585013654</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2023'!E40</f>
        <v>208877</v>
      </c>
      <c r="E42" s="164">
        <f t="shared" si="1"/>
        <v>0.03620220142</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2023'!F40</f>
        <v>30559</v>
      </c>
      <c r="E43" s="164">
        <f t="shared" si="1"/>
        <v>0.005296433179</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5769732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2023'!F9</f>
        <v>5441502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2023'!F40</f>
        <v>30559</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D47/D48</f>
        <v>178.0654472</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2023'!E2:E10)</f>
        <v>1186355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2023'!E19:E22)</f>
        <v>34181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34.70802493</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2023'!E18</f>
        <v>1647734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SHARE OUR SPARE</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13500.0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5652051.0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3808474.0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5665551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90873.0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90873</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19117.0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278476.0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100964.0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177512</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5953053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SHARE OUR SPARE</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3725290</v>
      </c>
      <c r="D4" s="99">
        <v>3725290.0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144998</v>
      </c>
      <c r="D7" s="99">
        <v>115998.0</v>
      </c>
      <c r="E7" s="99">
        <v>24650.0</v>
      </c>
      <c r="F7" s="99">
        <v>4350.0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399778</v>
      </c>
      <c r="D9" s="99">
        <v>319823.0</v>
      </c>
      <c r="E9" s="99">
        <v>57066.0</v>
      </c>
      <c r="F9" s="99">
        <v>22889.0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30625</v>
      </c>
      <c r="D11" s="99">
        <v>24500.0</v>
      </c>
      <c r="E11" s="99">
        <v>4594.0</v>
      </c>
      <c r="F11" s="99">
        <v>1531.0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43404</v>
      </c>
      <c r="D12" s="99">
        <v>34723.0</v>
      </c>
      <c r="E12" s="99">
        <v>6511.0</v>
      </c>
      <c r="F12" s="99">
        <v>2170.0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6100</v>
      </c>
      <c r="D16" s="99">
        <v>0.0</v>
      </c>
      <c r="E16" s="99">
        <v>6100.0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37700</v>
      </c>
      <c r="D20" s="99">
        <v>0.0</v>
      </c>
      <c r="E20" s="99">
        <v>33900.0</v>
      </c>
      <c r="F20" s="99">
        <v>3800.0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3659</v>
      </c>
      <c r="D21" s="99">
        <v>2959.0</v>
      </c>
      <c r="E21" s="99">
        <v>0.0</v>
      </c>
      <c r="F21" s="99">
        <v>700.0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3498</v>
      </c>
      <c r="D22" s="99">
        <v>835.0</v>
      </c>
      <c r="E22" s="99">
        <v>2663.0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184755</v>
      </c>
      <c r="D25" s="99">
        <v>136719.0</v>
      </c>
      <c r="E25" s="99">
        <v>44341.0</v>
      </c>
      <c r="F25" s="99">
        <v>3695.0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45580</v>
      </c>
      <c r="D26" s="99">
        <v>37081.0</v>
      </c>
      <c r="E26" s="99">
        <v>7749.0</v>
      </c>
      <c r="F26" s="99">
        <v>750.0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6266</v>
      </c>
      <c r="D31" s="99">
        <v>6266.0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20811</v>
      </c>
      <c r="D32" s="99">
        <v>8290.0</v>
      </c>
      <c r="E32" s="99">
        <v>12226.0</v>
      </c>
      <c r="F32" s="99">
        <v>295.0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965723</v>
      </c>
      <c r="D34" s="99">
        <v>965723.0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22065</v>
      </c>
      <c r="D35" s="99">
        <v>6329.0</v>
      </c>
      <c r="E35" s="99">
        <v>15736.0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242</v>
      </c>
      <c r="C36" s="98">
        <f t="shared" si="1"/>
        <v>6968</v>
      </c>
      <c r="D36" s="99">
        <v>4324.0</v>
      </c>
      <c r="E36" s="99">
        <v>2644.0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136</v>
      </c>
      <c r="C37" s="98">
        <f t="shared" si="1"/>
        <v>4429</v>
      </c>
      <c r="D37" s="99">
        <v>0.0</v>
      </c>
      <c r="E37" s="99">
        <v>4429.0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2635</v>
      </c>
      <c r="D38" s="99">
        <v>57.0</v>
      </c>
      <c r="E38" s="99">
        <v>2578.0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5654284</v>
      </c>
      <c r="D40" s="103">
        <f t="shared" si="2"/>
        <v>5388917</v>
      </c>
      <c r="E40" s="103">
        <f t="shared" si="2"/>
        <v>225187</v>
      </c>
      <c r="F40" s="103">
        <f t="shared" si="2"/>
        <v>40180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SHARE OUR SPARE</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733719.0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303313.0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431694.0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7500.0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37435.0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35391.0</v>
      </c>
      <c r="E12" s="108">
        <f>D11-D12</f>
        <v>2044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352741.0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7700.0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1838711</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25182.0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400215.0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425397</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1369147.0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44167.0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1413314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1838711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SHARE OUR SPARE</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2024'!C40</f>
        <v>5654284</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2024'!C31</f>
        <v>6266</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5648018</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470668.1667</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2024'!E2+'Balance Sheet 2024'!E3</f>
        <v>1037032</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2.203318757</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2024'!E30</f>
        <v>1369147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2024'!C40</f>
        <v>5654284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471190.3333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2.905719628</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2024'!C40</f>
        <v>5654284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471190.3333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0</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2.203318757</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2024'!E2:E7,'Revenues 2024'!F10:F15)</f>
        <v>5652051</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2024'!F44</f>
        <v>5953053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0.9494373727</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2024'!C7:C9)</f>
        <v>544776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2024'!C10:C12)</f>
        <v>74029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618805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2024'!C40</f>
        <v>5654284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0.1094400281</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2024'!C10:C11)</f>
        <v>30625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2024'!C7:C9)</f>
        <v>544776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0.05621576575</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243</v>
      </c>
      <c r="D41" s="75">
        <f>'Expenses 2024'!D40</f>
        <v>5388917</v>
      </c>
      <c r="E41" s="164">
        <f t="shared" ref="E41:E44" si="1">D41/$D$44</f>
        <v>0.9530679747</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2024'!E40</f>
        <v>225187</v>
      </c>
      <c r="E42" s="164">
        <f t="shared" si="1"/>
        <v>0.03982590899</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2024'!F40</f>
        <v>40180</v>
      </c>
      <c r="E43" s="164">
        <f t="shared" si="1"/>
        <v>0.007106116354</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5654284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2024'!F9</f>
        <v>5665551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2024'!F40</f>
        <v>40180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D47/D48</f>
        <v>141.0042558</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2024'!E2:E10)</f>
        <v>1476226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2024'!E19:E22)</f>
        <v>25182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58.62226988</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2024'!E18</f>
        <v>1838711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SHARE OUR SPARE</v>
      </c>
      <c r="B1" s="2" t="s">
        <v>244</v>
      </c>
      <c r="C1" s="138"/>
      <c r="D1" s="138"/>
      <c r="E1" s="138"/>
      <c r="F1" s="139"/>
      <c r="G1" s="139"/>
      <c r="H1" s="139"/>
      <c r="I1" s="43"/>
      <c r="J1" s="43"/>
      <c r="K1" s="43"/>
      <c r="L1" s="43"/>
      <c r="M1" s="43"/>
      <c r="N1" s="43"/>
      <c r="O1" s="43"/>
      <c r="P1" s="43"/>
      <c r="Q1" s="43"/>
      <c r="R1" s="43"/>
      <c r="S1" s="43"/>
      <c r="T1" s="43"/>
      <c r="U1" s="43"/>
      <c r="V1" s="43"/>
      <c r="W1" s="43"/>
      <c r="X1" s="43"/>
      <c r="Y1" s="43"/>
    </row>
    <row r="2">
      <c r="A2" s="140" t="s">
        <v>181</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182</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245</v>
      </c>
      <c r="E4" s="45" t="s">
        <v>246</v>
      </c>
      <c r="F4" s="45" t="s">
        <v>247</v>
      </c>
      <c r="G4" s="59" t="s">
        <v>248</v>
      </c>
      <c r="H4" s="59"/>
      <c r="I4" s="43"/>
      <c r="J4" s="43"/>
      <c r="K4" s="43"/>
      <c r="L4" s="43"/>
      <c r="M4" s="43"/>
      <c r="N4" s="43"/>
      <c r="O4" s="43"/>
      <c r="P4" s="43"/>
      <c r="Q4" s="43"/>
      <c r="R4" s="43"/>
      <c r="S4" s="43"/>
      <c r="T4" s="43"/>
      <c r="U4" s="43"/>
      <c r="V4" s="43"/>
      <c r="W4" s="43"/>
      <c r="X4" s="43"/>
      <c r="Y4" s="43"/>
    </row>
    <row r="5">
      <c r="A5" s="138"/>
      <c r="B5" s="49"/>
      <c r="C5" s="147" t="s">
        <v>181</v>
      </c>
      <c r="D5" s="176">
        <f>'Ratios 2022'!D8</f>
        <v>1.985583183</v>
      </c>
      <c r="E5" s="176">
        <f>'Ratios 2023'!D8</f>
        <v>1.744606916</v>
      </c>
      <c r="F5" s="176">
        <f>'Ratios 2024'!D8</f>
        <v>2.203318757</v>
      </c>
      <c r="G5" s="176">
        <f>average(D5:F5)</f>
        <v>1.977836285</v>
      </c>
      <c r="H5" s="149" t="s">
        <v>188</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189</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190</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245</v>
      </c>
      <c r="E9" s="45" t="s">
        <v>246</v>
      </c>
      <c r="F9" s="45" t="s">
        <v>247</v>
      </c>
      <c r="G9" s="59" t="s">
        <v>248</v>
      </c>
      <c r="H9" s="59"/>
      <c r="I9" s="43"/>
      <c r="J9" s="43"/>
      <c r="K9" s="43"/>
      <c r="L9" s="43"/>
      <c r="M9" s="43"/>
      <c r="N9" s="43"/>
      <c r="O9" s="43"/>
      <c r="P9" s="43"/>
      <c r="Q9" s="43"/>
      <c r="R9" s="43"/>
      <c r="S9" s="43"/>
      <c r="T9" s="43"/>
      <c r="U9" s="43"/>
      <c r="V9" s="43"/>
      <c r="W9" s="43"/>
      <c r="X9" s="43"/>
      <c r="Y9" s="43"/>
    </row>
    <row r="10">
      <c r="A10" s="138"/>
      <c r="B10" s="49"/>
      <c r="C10" s="147" t="s">
        <v>189</v>
      </c>
      <c r="D10" s="148">
        <f>'Ratios 2022'!D14</f>
        <v>2.900596386</v>
      </c>
      <c r="E10" s="148">
        <f>'Ratios 2023'!D14</f>
        <v>2.318052208</v>
      </c>
      <c r="F10" s="148">
        <f>'Ratios 2024'!D14</f>
        <v>2.905719628</v>
      </c>
      <c r="G10" s="176">
        <f>average(D10:F10)</f>
        <v>2.70812274</v>
      </c>
      <c r="H10" s="149" t="s">
        <v>188</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194</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195</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245</v>
      </c>
      <c r="E14" s="45" t="s">
        <v>246</v>
      </c>
      <c r="F14" s="45" t="s">
        <v>247</v>
      </c>
      <c r="G14" s="59" t="s">
        <v>248</v>
      </c>
      <c r="H14" s="59"/>
      <c r="I14" s="43"/>
      <c r="J14" s="43"/>
      <c r="K14" s="43"/>
      <c r="L14" s="43"/>
      <c r="M14" s="43"/>
      <c r="N14" s="43"/>
      <c r="O14" s="43"/>
      <c r="P14" s="43"/>
      <c r="Q14" s="43"/>
      <c r="R14" s="43"/>
      <c r="S14" s="43"/>
      <c r="T14" s="43"/>
      <c r="U14" s="43"/>
      <c r="V14" s="43"/>
      <c r="W14" s="43"/>
      <c r="X14" s="43"/>
      <c r="Y14" s="43"/>
    </row>
    <row r="15">
      <c r="A15" s="138"/>
      <c r="B15" s="49"/>
      <c r="C15" s="147" t="s">
        <v>197</v>
      </c>
      <c r="D15" s="179">
        <f>'Ratios 2022'!D20</f>
        <v>0</v>
      </c>
      <c r="E15" s="179">
        <f>'Ratios 2023'!D20</f>
        <v>0</v>
      </c>
      <c r="F15" s="179">
        <f>'Ratios 2024'!D20</f>
        <v>0</v>
      </c>
      <c r="G15" s="176">
        <f>average(D15:F15)</f>
        <v>0</v>
      </c>
      <c r="H15" s="149" t="s">
        <v>188</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199</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200</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245</v>
      </c>
      <c r="E19" s="45" t="s">
        <v>246</v>
      </c>
      <c r="F19" s="45" t="s">
        <v>247</v>
      </c>
      <c r="G19" s="59" t="s">
        <v>248</v>
      </c>
      <c r="H19" s="59"/>
      <c r="I19" s="43"/>
      <c r="J19" s="43"/>
      <c r="K19" s="43"/>
      <c r="L19" s="43"/>
      <c r="M19" s="43"/>
      <c r="N19" s="43"/>
      <c r="O19" s="43"/>
      <c r="P19" s="43"/>
      <c r="Q19" s="43"/>
      <c r="R19" s="43"/>
      <c r="S19" s="43"/>
      <c r="T19" s="43"/>
      <c r="U19" s="43"/>
      <c r="V19" s="43"/>
      <c r="W19" s="43"/>
      <c r="X19" s="43"/>
      <c r="Y19" s="43"/>
    </row>
    <row r="20">
      <c r="A20" s="138"/>
      <c r="B20" s="49"/>
      <c r="C20" s="147" t="s">
        <v>199</v>
      </c>
      <c r="D20" s="162">
        <f>'Ratios 2022'!D26</f>
        <v>0.9493585981</v>
      </c>
      <c r="E20" s="162">
        <f>'Ratios 2023'!D26</f>
        <v>0.9430275688</v>
      </c>
      <c r="F20" s="162">
        <f>'Ratios 2024'!D26</f>
        <v>0.9494373727</v>
      </c>
      <c r="G20" s="180">
        <f>average(D20:F20)</f>
        <v>0.9472745132</v>
      </c>
      <c r="H20" s="149" t="s">
        <v>203</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204</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205</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245</v>
      </c>
      <c r="E24" s="45" t="s">
        <v>246</v>
      </c>
      <c r="F24" s="45" t="s">
        <v>247</v>
      </c>
      <c r="G24" s="59" t="s">
        <v>248</v>
      </c>
      <c r="H24" s="59"/>
      <c r="I24" s="43"/>
      <c r="J24" s="43"/>
      <c r="K24" s="43"/>
      <c r="L24" s="43"/>
      <c r="M24" s="43"/>
      <c r="N24" s="43"/>
      <c r="O24" s="43"/>
      <c r="P24" s="43"/>
      <c r="Q24" s="43"/>
      <c r="R24" s="43"/>
      <c r="S24" s="43"/>
      <c r="T24" s="43"/>
      <c r="U24" s="43"/>
      <c r="V24" s="43"/>
      <c r="W24" s="43"/>
      <c r="X24" s="43"/>
      <c r="Y24" s="43"/>
    </row>
    <row r="25">
      <c r="A25" s="138"/>
      <c r="B25" s="49"/>
      <c r="C25" s="147" t="s">
        <v>209</v>
      </c>
      <c r="D25" s="162">
        <f>'Ratios 2022'!D33</f>
        <v>0.08948133447</v>
      </c>
      <c r="E25" s="162">
        <f>'Ratios 2023'!D33</f>
        <v>0.09001336631</v>
      </c>
      <c r="F25" s="162">
        <f>'Ratios 2024'!D33</f>
        <v>0.1094400281</v>
      </c>
      <c r="G25" s="180">
        <f>average(D25:F25)</f>
        <v>0.0963115763</v>
      </c>
      <c r="H25" s="149" t="s">
        <v>210</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211</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212</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245</v>
      </c>
      <c r="E29" s="45" t="s">
        <v>246</v>
      </c>
      <c r="F29" s="45" t="s">
        <v>247</v>
      </c>
      <c r="G29" s="59" t="s">
        <v>248</v>
      </c>
      <c r="H29" s="59"/>
      <c r="I29" s="43"/>
      <c r="J29" s="43"/>
      <c r="K29" s="43"/>
      <c r="L29" s="43"/>
      <c r="M29" s="43"/>
      <c r="N29" s="43"/>
      <c r="O29" s="43"/>
      <c r="P29" s="43"/>
      <c r="Q29" s="43"/>
      <c r="R29" s="43"/>
      <c r="S29" s="43"/>
      <c r="T29" s="43"/>
      <c r="U29" s="43"/>
      <c r="V29" s="43"/>
      <c r="W29" s="43"/>
      <c r="X29" s="43"/>
      <c r="Y29" s="43"/>
    </row>
    <row r="30">
      <c r="A30" s="138"/>
      <c r="B30" s="49"/>
      <c r="C30" s="147" t="s">
        <v>211</v>
      </c>
      <c r="D30" s="162">
        <f>'Ratios 2022'!D38</f>
        <v>0.04438044727</v>
      </c>
      <c r="E30" s="162">
        <f>'Ratios 2023'!D38</f>
        <v>0.07656224307</v>
      </c>
      <c r="F30" s="162">
        <f>'Ratios 2024'!D38</f>
        <v>0.05621576575</v>
      </c>
      <c r="G30" s="180">
        <f>average(D30:F30)</f>
        <v>0.05905281869</v>
      </c>
      <c r="H30" s="149" t="s">
        <v>214</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215</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216</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245</v>
      </c>
      <c r="E34" s="45" t="s">
        <v>246</v>
      </c>
      <c r="F34" s="45" t="s">
        <v>247</v>
      </c>
      <c r="G34" s="59" t="s">
        <v>248</v>
      </c>
      <c r="H34" s="59"/>
      <c r="I34" s="43"/>
      <c r="J34" s="43"/>
      <c r="K34" s="43"/>
      <c r="L34" s="43"/>
      <c r="M34" s="43"/>
      <c r="N34" s="43"/>
      <c r="O34" s="43"/>
      <c r="P34" s="43"/>
      <c r="Q34" s="43"/>
      <c r="R34" s="43"/>
      <c r="S34" s="43"/>
      <c r="T34" s="43"/>
      <c r="U34" s="43"/>
      <c r="V34" s="43"/>
      <c r="W34" s="43"/>
      <c r="X34" s="43"/>
      <c r="Y34" s="43"/>
    </row>
    <row r="35">
      <c r="A35" s="138"/>
      <c r="B35" s="49"/>
      <c r="C35" s="147" t="s">
        <v>249</v>
      </c>
      <c r="D35" s="162">
        <f>'Ratios 2022'!E41</f>
        <v>0.9546777152</v>
      </c>
      <c r="E35" s="162">
        <f>'Ratios 2023'!E41</f>
        <v>0.9585013654</v>
      </c>
      <c r="F35" s="162">
        <f>'Ratios 2024'!E41</f>
        <v>0.9530679747</v>
      </c>
      <c r="G35" s="180">
        <f t="shared" ref="G35:G37" si="1">average(D35:F35)</f>
        <v>0.9554156851</v>
      </c>
      <c r="H35" s="180"/>
      <c r="I35" s="43"/>
      <c r="J35" s="43"/>
      <c r="K35" s="43"/>
      <c r="L35" s="43"/>
      <c r="M35" s="43"/>
      <c r="N35" s="43"/>
      <c r="O35" s="43"/>
      <c r="P35" s="43"/>
      <c r="Q35" s="43"/>
      <c r="R35" s="43"/>
      <c r="S35" s="43"/>
      <c r="T35" s="43"/>
      <c r="U35" s="43"/>
      <c r="V35" s="43"/>
      <c r="W35" s="43"/>
      <c r="X35" s="43"/>
      <c r="Y35" s="43"/>
    </row>
    <row r="36">
      <c r="A36" s="138"/>
      <c r="B36" s="52"/>
      <c r="C36" s="147" t="s">
        <v>218</v>
      </c>
      <c r="D36" s="162">
        <f>'Ratios 2022'!E42</f>
        <v>0.03826629023</v>
      </c>
      <c r="E36" s="162">
        <f>'Ratios 2023'!E42</f>
        <v>0.03620220142</v>
      </c>
      <c r="F36" s="162">
        <f>'Ratios 2024'!E42</f>
        <v>0.03982590899</v>
      </c>
      <c r="G36" s="180">
        <f t="shared" si="1"/>
        <v>0.03809813355</v>
      </c>
      <c r="H36" s="180"/>
      <c r="I36" s="43"/>
      <c r="J36" s="43"/>
      <c r="K36" s="43"/>
      <c r="L36" s="43"/>
      <c r="M36" s="43"/>
      <c r="N36" s="43"/>
      <c r="O36" s="43"/>
      <c r="P36" s="43"/>
      <c r="Q36" s="43"/>
      <c r="R36" s="43"/>
      <c r="S36" s="43"/>
      <c r="T36" s="43"/>
      <c r="U36" s="43"/>
      <c r="V36" s="43"/>
      <c r="W36" s="43"/>
      <c r="X36" s="43"/>
      <c r="Y36" s="43"/>
    </row>
    <row r="37">
      <c r="A37" s="138"/>
      <c r="B37" s="181"/>
      <c r="C37" s="147" t="s">
        <v>219</v>
      </c>
      <c r="D37" s="162">
        <f>'Ratios 2022'!E43</f>
        <v>0.0070559946</v>
      </c>
      <c r="E37" s="162">
        <f>'Ratios 2023'!E43</f>
        <v>0.005296433179</v>
      </c>
      <c r="F37" s="162">
        <f>'Ratios 2024'!E43</f>
        <v>0.007106116354</v>
      </c>
      <c r="G37" s="180">
        <f t="shared" si="1"/>
        <v>0.006486181378</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220</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221</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245</v>
      </c>
      <c r="E41" s="45" t="s">
        <v>246</v>
      </c>
      <c r="F41" s="45" t="s">
        <v>247</v>
      </c>
      <c r="G41" s="59" t="s">
        <v>248</v>
      </c>
      <c r="H41" s="59"/>
      <c r="I41" s="43"/>
      <c r="J41" s="43"/>
      <c r="K41" s="43"/>
      <c r="L41" s="43"/>
      <c r="M41" s="43"/>
      <c r="N41" s="43"/>
      <c r="O41" s="43"/>
      <c r="P41" s="43"/>
      <c r="Q41" s="43"/>
      <c r="R41" s="43"/>
      <c r="S41" s="43"/>
      <c r="T41" s="43"/>
      <c r="U41" s="43"/>
      <c r="V41" s="43"/>
      <c r="W41" s="43"/>
      <c r="X41" s="43"/>
      <c r="Y41" s="43"/>
    </row>
    <row r="42">
      <c r="A42" s="138"/>
      <c r="B42" s="49"/>
      <c r="C42" s="147" t="s">
        <v>224</v>
      </c>
      <c r="D42" s="165">
        <f>'Ratios 2022'!D49</f>
        <v>139.0945421</v>
      </c>
      <c r="E42" s="165">
        <f>'Ratios 2023'!D49</f>
        <v>178.0654472</v>
      </c>
      <c r="F42" s="165">
        <f>'Ratios 2024'!D49</f>
        <v>141.0042558</v>
      </c>
      <c r="G42" s="182">
        <f>average(D42:F42)</f>
        <v>152.721415</v>
      </c>
      <c r="H42" s="149" t="s">
        <v>225</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226</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227</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245</v>
      </c>
      <c r="E46" s="45" t="s">
        <v>246</v>
      </c>
      <c r="F46" s="45" t="s">
        <v>247</v>
      </c>
      <c r="G46" s="59" t="s">
        <v>248</v>
      </c>
      <c r="H46" s="59"/>
      <c r="I46" s="43"/>
      <c r="J46" s="43"/>
      <c r="K46" s="43"/>
      <c r="L46" s="43"/>
      <c r="M46" s="43"/>
      <c r="N46" s="43"/>
      <c r="O46" s="43"/>
      <c r="P46" s="43"/>
      <c r="Q46" s="43"/>
      <c r="R46" s="43"/>
      <c r="S46" s="43"/>
      <c r="T46" s="43"/>
      <c r="U46" s="43"/>
      <c r="V46" s="43"/>
      <c r="W46" s="43"/>
      <c r="X46" s="43"/>
      <c r="Y46" s="43"/>
    </row>
    <row r="47">
      <c r="A47" s="138"/>
      <c r="B47" s="49"/>
      <c r="C47" s="147" t="s">
        <v>230</v>
      </c>
      <c r="D47" s="148">
        <f>'Ratios 2022'!D54</f>
        <v>34.55761245</v>
      </c>
      <c r="E47" s="148">
        <f>'Ratios 2023'!D54</f>
        <v>34.70802493</v>
      </c>
      <c r="F47" s="148">
        <f>'Ratios 2024'!D54</f>
        <v>58.62226988</v>
      </c>
      <c r="G47" s="176">
        <f>average(D47:F47)</f>
        <v>42.62930242</v>
      </c>
      <c r="H47" s="149" t="s">
        <v>231</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232</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233</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245</v>
      </c>
      <c r="E51" s="45" t="s">
        <v>246</v>
      </c>
      <c r="F51" s="45" t="s">
        <v>247</v>
      </c>
      <c r="G51" s="59" t="s">
        <v>248</v>
      </c>
      <c r="H51" s="59"/>
      <c r="I51" s="43"/>
      <c r="J51" s="43"/>
      <c r="K51" s="43"/>
      <c r="L51" s="43"/>
      <c r="M51" s="43"/>
      <c r="N51" s="43"/>
      <c r="O51" s="43"/>
      <c r="P51" s="43"/>
      <c r="Q51" s="43"/>
      <c r="R51" s="43"/>
      <c r="S51" s="43"/>
      <c r="T51" s="43"/>
      <c r="U51" s="43"/>
      <c r="V51" s="43"/>
      <c r="W51" s="43"/>
      <c r="X51" s="43"/>
      <c r="Y51" s="43"/>
    </row>
    <row r="52">
      <c r="A52" s="138"/>
      <c r="B52" s="49"/>
      <c r="C52" s="147" t="s">
        <v>236</v>
      </c>
      <c r="D52" s="183">
        <f>'Ratios 2022'!D59</f>
        <v>0</v>
      </c>
      <c r="E52" s="183">
        <f>'Ratios 2023'!D59</f>
        <v>0</v>
      </c>
      <c r="F52" s="183">
        <f>'Ratios 2024'!D59</f>
        <v>0</v>
      </c>
      <c r="G52" s="184">
        <f>average(D52:F52)</f>
        <v>0</v>
      </c>
      <c r="H52" s="149" t="s">
        <v>237</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SHARE OUR SPARE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SHARE OUR SPARE</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4472585.0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2735724.0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4472585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19208.0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19208</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300941.0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84466.0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216475</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2897.0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2897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4711165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SHARE OUR SPARE</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2761832</v>
      </c>
      <c r="D4" s="99">
        <v>2761832.0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121088</v>
      </c>
      <c r="D7" s="99">
        <v>96870.0</v>
      </c>
      <c r="E7" s="99">
        <v>20585.0</v>
      </c>
      <c r="F7" s="99">
        <v>3633.0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234136</v>
      </c>
      <c r="D9" s="99">
        <v>187309.0</v>
      </c>
      <c r="E9" s="99">
        <v>32699.0</v>
      </c>
      <c r="F9" s="99">
        <v>14128.0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15765</v>
      </c>
      <c r="D11" s="99">
        <v>12612.0</v>
      </c>
      <c r="E11" s="99">
        <v>2365.0</v>
      </c>
      <c r="F11" s="99">
        <v>788.0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36788</v>
      </c>
      <c r="D12" s="99">
        <v>29431.0</v>
      </c>
      <c r="E12" s="99">
        <v>5518.0</v>
      </c>
      <c r="F12" s="99">
        <v>1839.0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5403</v>
      </c>
      <c r="D16" s="99">
        <v>0.0</v>
      </c>
      <c r="E16" s="99">
        <v>5403.0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33884</v>
      </c>
      <c r="D20" s="99">
        <v>0.0</v>
      </c>
      <c r="E20" s="99">
        <v>33884.0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1329</v>
      </c>
      <c r="D21" s="99">
        <v>0.0</v>
      </c>
      <c r="E21" s="99">
        <v>1329.0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1655</v>
      </c>
      <c r="D22" s="99">
        <v>0.0</v>
      </c>
      <c r="E22" s="99">
        <v>1655.0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140610</v>
      </c>
      <c r="D25" s="99">
        <v>104052.0</v>
      </c>
      <c r="E25" s="99">
        <v>33746.0</v>
      </c>
      <c r="F25" s="99">
        <v>2812.0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32307</v>
      </c>
      <c r="D26" s="99">
        <v>26044.0</v>
      </c>
      <c r="E26" s="99">
        <v>6263.0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7154</v>
      </c>
      <c r="D31" s="99">
        <v>7154.0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17989</v>
      </c>
      <c r="D32" s="99">
        <v>9672.0</v>
      </c>
      <c r="E32" s="99">
        <v>8047.0</v>
      </c>
      <c r="F32" s="99">
        <v>270.0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1128137</v>
      </c>
      <c r="D34" s="99">
        <v>1112859.0</v>
      </c>
      <c r="E34" s="99">
        <v>6593.0</v>
      </c>
      <c r="F34" s="99">
        <v>8685.0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11389</v>
      </c>
      <c r="D35" s="99">
        <v>2384.0</v>
      </c>
      <c r="E35" s="99">
        <v>9005.0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3730</v>
      </c>
      <c r="D36" s="99">
        <v>0.0</v>
      </c>
      <c r="E36" s="99">
        <v>3730.0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137</v>
      </c>
      <c r="C37" s="98">
        <f t="shared" si="1"/>
        <v>1431</v>
      </c>
      <c r="D37" s="99">
        <v>258.0</v>
      </c>
      <c r="E37" s="99">
        <v>1173.0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2491</v>
      </c>
      <c r="D38" s="99">
        <v>102.0</v>
      </c>
      <c r="E38" s="99">
        <v>2389.0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4557118</v>
      </c>
      <c r="D40" s="103">
        <f t="shared" si="2"/>
        <v>4350579</v>
      </c>
      <c r="E40" s="103">
        <f t="shared" si="2"/>
        <v>174384</v>
      </c>
      <c r="F40" s="103">
        <f t="shared" si="2"/>
        <v>32155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SHARE OUR SPARE</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752861.0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142391.0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286411.0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37435.0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22376.0</v>
      </c>
      <c r="E12" s="108">
        <f>D11-D12</f>
        <v>15059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532827.0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7700.0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1737249</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34194.0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589025.0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623219</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1101530.0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12500.0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1114030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1737249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SHARE OUR SPARE</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2022'!C40</f>
        <v>4557118</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2022'!C31</f>
        <v>7154</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4549964</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379163.6667</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2022'!E2+'Balance Sheet 2022'!E3</f>
        <v>752861</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1.985583183</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2022'!E30</f>
        <v>1101530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2022'!C40</f>
        <v>4557118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379759.8333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2.900596386</v>
      </c>
      <c r="E14" s="149" t="s">
        <v>188</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2022'!C40</f>
        <v>4557118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379759.8333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0</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1.985583183</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2022'!E2:E7,'Revenues 2022'!F10:F15)</f>
        <v>4472585</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2022'!F44</f>
        <v>4711165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0.9493585981</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2022'!C7:C9)</f>
        <v>355224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2022'!C10:C12)</f>
        <v>52553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407777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2022'!C40</f>
        <v>4557118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0.08948133447</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2022'!C10:C11)</f>
        <v>15765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2022'!C7:C9)</f>
        <v>355224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0.04438044727</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217</v>
      </c>
      <c r="D41" s="75">
        <f>'Expenses 2022'!D40</f>
        <v>4350579</v>
      </c>
      <c r="E41" s="164">
        <f t="shared" ref="E41:E44" si="1">D41/$D$44</f>
        <v>0.9546777152</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2022'!E40</f>
        <v>174384</v>
      </c>
      <c r="E42" s="164">
        <f t="shared" si="1"/>
        <v>0.03826629023</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2022'!F40</f>
        <v>32155</v>
      </c>
      <c r="E43" s="164">
        <f t="shared" si="1"/>
        <v>0.0070559946</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4557118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2022'!F9</f>
        <v>4472585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2022'!F40</f>
        <v>32155</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D47/D48</f>
        <v>139.0945421</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2022'!E2:E10)</f>
        <v>1181663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2022'!E19:E22)</f>
        <v>34194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34.55761245</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2022'!E18</f>
        <v>1737249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SHARE OUR SPARE</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5441502.0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3778318.0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5441502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25108.0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25108</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7722.0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395556.0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99641.0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295915</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5770247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SHARE OUR SPARE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3716219</v>
      </c>
      <c r="D4" s="99">
        <v>3716219.0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120678</v>
      </c>
      <c r="D7" s="99">
        <v>96542.0</v>
      </c>
      <c r="E7" s="99">
        <v>20516.0</v>
      </c>
      <c r="F7" s="99">
        <v>3620.0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329348</v>
      </c>
      <c r="D9" s="99">
        <v>263479.0</v>
      </c>
      <c r="E9" s="99">
        <v>46988.0</v>
      </c>
      <c r="F9" s="99">
        <v>18881.0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34455</v>
      </c>
      <c r="D11" s="99">
        <v>27564.0</v>
      </c>
      <c r="E11" s="99">
        <v>5168.0</v>
      </c>
      <c r="F11" s="99">
        <v>1723.0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34872</v>
      </c>
      <c r="D12" s="99">
        <v>27897.0</v>
      </c>
      <c r="E12" s="99">
        <v>5231.0</v>
      </c>
      <c r="F12" s="99">
        <v>1744.0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5700</v>
      </c>
      <c r="D16" s="99">
        <v>750.0</v>
      </c>
      <c r="E16" s="99">
        <v>4950.0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10070</v>
      </c>
      <c r="D20" s="99">
        <v>975.0</v>
      </c>
      <c r="E20" s="99">
        <v>9095.0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4224</v>
      </c>
      <c r="D21" s="99">
        <v>0.0</v>
      </c>
      <c r="E21" s="99">
        <v>4224.0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9375</v>
      </c>
      <c r="D22" s="99">
        <v>856.0</v>
      </c>
      <c r="E22" s="99">
        <v>8317.0</v>
      </c>
      <c r="F22" s="99">
        <v>202.0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164400</v>
      </c>
      <c r="D25" s="99">
        <v>121656.0</v>
      </c>
      <c r="E25" s="99">
        <v>39456.0</v>
      </c>
      <c r="F25" s="99">
        <v>3288.0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39249</v>
      </c>
      <c r="D26" s="99">
        <v>18711.0</v>
      </c>
      <c r="E26" s="99">
        <v>20514.0</v>
      </c>
      <c r="F26" s="99">
        <v>24.0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6749</v>
      </c>
      <c r="D31" s="99">
        <v>6749.0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13736</v>
      </c>
      <c r="D32" s="99">
        <v>2355.0</v>
      </c>
      <c r="E32" s="99">
        <v>11087.0</v>
      </c>
      <c r="F32" s="99">
        <v>294.0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1252163</v>
      </c>
      <c r="D34" s="99">
        <v>1239372.0</v>
      </c>
      <c r="E34" s="99">
        <v>12641.0</v>
      </c>
      <c r="F34" s="99">
        <v>150.0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14063</v>
      </c>
      <c r="D35" s="99">
        <v>5648.0</v>
      </c>
      <c r="E35" s="99">
        <v>8415.0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239</v>
      </c>
      <c r="C36" s="98">
        <f t="shared" si="1"/>
        <v>7311</v>
      </c>
      <c r="D36" s="99">
        <v>0.0</v>
      </c>
      <c r="E36" s="99">
        <v>6678.0</v>
      </c>
      <c r="F36" s="99">
        <v>633.0</v>
      </c>
      <c r="G36" s="43"/>
      <c r="H36" s="43"/>
      <c r="I36" s="43"/>
      <c r="J36" s="43"/>
      <c r="K36" s="43"/>
      <c r="L36" s="43"/>
      <c r="M36" s="43"/>
      <c r="N36" s="43"/>
      <c r="O36" s="43"/>
      <c r="P36" s="43"/>
      <c r="Q36" s="43"/>
      <c r="R36" s="43"/>
      <c r="S36" s="43"/>
      <c r="T36" s="43"/>
      <c r="U36" s="43"/>
      <c r="V36" s="43"/>
      <c r="W36" s="43"/>
      <c r="X36" s="43"/>
      <c r="Y36" s="43"/>
      <c r="Z36" s="43"/>
    </row>
    <row r="37">
      <c r="A37" s="45" t="s">
        <v>52</v>
      </c>
      <c r="B37" s="102" t="s">
        <v>136</v>
      </c>
      <c r="C37" s="98">
        <f t="shared" si="1"/>
        <v>4118</v>
      </c>
      <c r="D37" s="99">
        <v>0.0</v>
      </c>
      <c r="E37" s="99">
        <v>4118.0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3002</v>
      </c>
      <c r="D38" s="99">
        <v>1523.0</v>
      </c>
      <c r="E38" s="99">
        <v>1479.0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5769732</v>
      </c>
      <c r="D40" s="103">
        <f t="shared" si="2"/>
        <v>5530296</v>
      </c>
      <c r="E40" s="103">
        <f t="shared" si="2"/>
        <v>208877</v>
      </c>
      <c r="F40" s="103">
        <f t="shared" si="2"/>
        <v>30559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SHARE OUR SPARE</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537845.0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300000.0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348510.0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37435.0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29125.0</v>
      </c>
      <c r="E12" s="108">
        <f>D11-D12</f>
        <v>8310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445369.0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7700.0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1647734</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34181.0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499008.0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533189</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1114545.0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1114545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1647734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