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<sst xmlns="http://schemas.openxmlformats.org/spreadsheetml/2006/main" count="880" uniqueCount="258">
  <si>
    <t>NASHVILLE SYMPHONY ASSOCIATION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</si>
  <si>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</si>
  <si>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</si>
  <si>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</si>
  <si>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</si>
  <si>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</si>
  <si>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</si>
  <si>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</si>
  <si>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</si>
  <si>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</si>
  <si>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</si>
  <si>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</si>
  <si>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</si>
  <si>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</si>
  <si>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</si>
  <si>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</si>
  <si>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</si>
  <si>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</si>
  <si>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</si>
  <si>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</si>
  <si>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</si>
  <si>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</si>
  <si>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</si>
  <si>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</si>
  <si>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</si>
  <si>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</si>
  <si>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</si>
  <si>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</si>
  <si>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</si>
  <si>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</si>
  <si>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</si>
  <si>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</si>
  <si>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</si>
  <si>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</si>
  <si>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</si>
  <si>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</si>
  <si>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</si>
  <si>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</si>
  <si>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</si>
  <si>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</si>
  <si>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</si>
  <si>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</si>
  <si>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</si>
  <si>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</si>
  <si>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</si>
  <si>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</si>
  <si>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</si>
  <si>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</si>
  <si>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</si>
  <si>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</si>
  <si>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</si>
  <si>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</si>
  <si>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</si>
  <si>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</si>
  <si>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</si>
  <si>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</si>
  <si>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</si>
  <si>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</si>
  <si>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</si>
  <si>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</si>
  <si>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</si>
  <si>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</si>
  <si>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</si>
  <si>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</si>
  <si>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Ticket Sales</t>
  </si>
  <si>
    <t>Orchestra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</si>
  <si>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</si>
  <si>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</si>
  <si>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</si>
  <si>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</si>
  <si>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</si>
  <si>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</si>
  <si>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</si>
  <si>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</si>
  <si>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</si>
  <si>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</si>
  <si>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</si>
  <si>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</si>
  <si>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</si>
  <si>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</si>
  <si>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</si>
  <si>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</si>
  <si>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</si>
  <si>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</si>
  <si>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</si>
  <si>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</si>
  <si>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</si>
  <si>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</si>
  <si>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</si>
  <si>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</si>
  <si>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</si>
  <si>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</si>
  <si>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</si>
  <si>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</si>
  <si>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</si>
  <si>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</si>
  <si>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</si>
  <si>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</si>
  <si>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TICKET HANDLING CHARGES/FACILITY FEES</t>
  </si>
  <si>
    <t>ARTIST MERCH COMMISSIONS</t>
  </si>
  <si>
    <t>GAIN ON EXTINGUISHMENT OF DEBT</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</si>
  <si>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</si>
  <si>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</si>
  <si>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</si>
  <si>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</si>
  <si>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</si>
  <si>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</si>
  <si>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</si>
  <si>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</si>
  <si>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</si>
  <si>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</si>
  <si>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</si>
  <si>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</si>
  <si>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</si>
  <si>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</si>
  <si>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</si>
  <si>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</si>
  <si>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</si>
  <si>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</si>
  <si>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</si>
  <si>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</si>
  <si>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</si>
  <si>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</si>
  <si>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</si>
  <si>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</si>
  <si>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</si>
  <si>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</si>
  <si>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</si>
  <si>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</si>
  <si>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</si>
  <si>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</si>
  <si>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</si>
  <si>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</si>
  <si>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</si>
  <si>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</si>
  <si>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</si>
  <si>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</si>
  <si>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</si>
  <si>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REPAIRS MAINTENANCE</t>
  </si>
  <si>
    <t>CONCERT PRODUCTION</t>
  </si>
  <si>
    <t>EVENT COVID COMPLIANCE</t>
  </si>
  <si>
    <t>BANK CHARGES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</si>
  <si>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</si>
  <si>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</si>
  <si>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</si>
  <si>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</si>
  <si>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</si>
  <si>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</si>
  <si>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</si>
  <si>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</si>
  <si>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</si>
  <si>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</si>
  <si>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</si>
  <si>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</si>
  <si>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</si>
  <si>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</si>
  <si>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</si>
  <si>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</si>
  <si>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</si>
  <si>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</si>
  <si>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</si>
  <si>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</si>
  <si>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</si>
  <si>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</si>
  <si>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</si>
  <si>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</si>
  <si>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</si>
  <si>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</si>
  <si>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</si>
  <si>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</si>
  <si>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</si>
  <si>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</si>
  <si>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</si>
  <si>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</si>
  <si>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</si>
  <si>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</si>
  <si>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</si>
  <si>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</si>
  <si>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</si>
  <si>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</si>
  <si>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</si>
  <si>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</si>
  <si>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</si>
  <si>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</si>
  <si>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</si>
  <si>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</si>
  <si>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</si>
  <si>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</si>
  <si>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</si>
  <si>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</si>
  <si>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</si>
  <si>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</si>
  <si>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</si>
  <si>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</si>
  <si>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</si>
  <si>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</si>
  <si>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</si>
  <si>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</si>
  <si>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</si>
  <si>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</si>
  <si>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</si>
  <si>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</si>
  <si>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</si>
  <si>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</si>
  <si>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</si>
  <si>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</si>
  <si>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</si>
  <si>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</si>
  <si>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</si>
  <si>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</si>
  <si>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</si>
  <si>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</si>
  <si>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</si>
  <si>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</si>
  <si>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</si>
  <si>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</si>
  <si>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</si>
  <si>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</si>
  <si>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</si>
  <si>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</si>
  <si>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</si>
  <si>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</si>
  <si>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</si>
  <si>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</si>
  <si>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</si>
  <si>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</si>
  <si>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</si>
  <si>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</si>
  <si>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</si>
  <si>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</si>
  <si>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</si>
  <si>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</si>
  <si>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</si>
  <si>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</si>
  <si>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</si>
  <si>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</si>
  <si>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</si>
  <si>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</si>
  <si>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</si>
  <si>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</si>
  <si>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</si>
  <si>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</si>
  <si>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</si>
  <si>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MUSIC PURCHASE &amp; RENTAL</t>
  </si>
  <si>
    <t>REPAIRS &amp; MAINTENANCE</t>
  </si>
  <si>
    <r>
      <rPr>
        <rFont val="Roboto"/>
        <b/>
        <color rgb="FF000000"/>
        <sz val="10.0"/>
      </rPr>
      <t xml:space="preserve">Program Expenses </t>
    </r>
    <r>
      <rPr>
        <rFont val="Roboto"/>
        <b/>
        <i/>
        <color rgb="FF000000"/>
        <sz val="10.0"/>
      </rPr>
      <t xml:space="preserve">(Program Efficiency Ratio) </t>
    </r>
  </si>
  <si>
    <t xml:space="preserve"> Orchestra fees</t>
  </si>
  <si>
    <r>
      <rPr>
        <rFont val="Roboto"/>
        <color rgb="FF000000"/>
        <sz val="10.0"/>
      </rPr>
      <t xml:space="preserve">Gross amount from sales of </t>
    </r>
    <r>
      <rPr>
        <rFont val="Roboto"/>
        <color rgb="FF000000"/>
        <sz val="10.0"/>
      </rPr>
      <t>assets other than inventory</t>
    </r>
  </si>
  <si>
    <t>SERVICE CHARGES</t>
  </si>
  <si>
    <t>INSTRUMENT RENTAL &amp; REPAIR</t>
  </si>
  <si>
    <t xml:space="preserve"> BANK CHARGES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</si>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</sst>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NASHVILLE SYMPHONY ASSOCIATION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29140670</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1880143</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27260527</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2271710.583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7508391</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3.305170586</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55031878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29140670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2428389.167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22.66188581</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12667247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29140670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2428389.167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5.216316715</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8.521487301</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8488951</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22002934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0.3858099561</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13195649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2264510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15460159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29140670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0.5305354681</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1286579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13195649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0.09750024421</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245</v>
      </c>
      <c r="D41" s="75">
        <f>'Expenses 2022'!D40</f>
        <v>24072162</v>
      </c>
      <c r="E41" s="165">
        <f t="shared" ref="E41:E44" si="1">D41/$D$44</f>
        <v>0.8260675544</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2966365</v>
      </c>
      <c r="E42" s="165">
        <f t="shared" si="1"/>
        <v>0.1017946739</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2102143</v>
      </c>
      <c r="E43" s="165">
        <f t="shared" si="1"/>
        <v>0.07213777171</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29140670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11326273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2102143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D47/D48</f>
        <v>5.387965043</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10972238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6874854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1.595995784</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89181075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NASHVILLE SYMPHONY ASSOCIATION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9800.0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1451309.0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740832.0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1.4567794E7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16769735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9870883.0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246</v>
      </c>
      <c r="D11" s="61"/>
      <c r="E11" s="61"/>
      <c r="F11" s="62">
        <v>488939.0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10359822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574145.0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1239575.0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1949541.0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-709966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-709966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247</v>
      </c>
      <c r="D26" s="50">
        <v>2171395.0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2171395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2171395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103110.0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662039.0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-558929</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2030047.0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313334.0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1716713</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1638491.0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248</v>
      </c>
      <c r="D40" s="74"/>
      <c r="E40" s="48">
        <v>60327.0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99</v>
      </c>
      <c r="D41" s="74"/>
      <c r="E41" s="48">
        <v>23544.0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1722362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32045277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NASHVILLE SYMPHONY ASSOCIATION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33309</v>
      </c>
      <c r="D3" s="99">
        <v>33309.0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7500</v>
      </c>
      <c r="D4" s="99">
        <v>7500.0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1963018</v>
      </c>
      <c r="D7" s="99">
        <v>1095151.0</v>
      </c>
      <c r="E7" s="99">
        <v>867867.0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12378181</v>
      </c>
      <c r="D9" s="99">
        <v>1.1165568E7</v>
      </c>
      <c r="E9" s="99">
        <v>394664.0</v>
      </c>
      <c r="F9" s="99">
        <v>817949.0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614101</v>
      </c>
      <c r="D10" s="99">
        <v>602091.0</v>
      </c>
      <c r="E10" s="99">
        <v>7458.0</v>
      </c>
      <c r="F10" s="99">
        <v>4552.0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784779</v>
      </c>
      <c r="D11" s="99">
        <v>662926.0</v>
      </c>
      <c r="E11" s="99">
        <v>75667.0</v>
      </c>
      <c r="F11" s="99">
        <v>46186.0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991456</v>
      </c>
      <c r="D12" s="99">
        <v>845940.0</v>
      </c>
      <c r="E12" s="99">
        <v>84417.0</v>
      </c>
      <c r="F12" s="99">
        <v>61099.0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57608</v>
      </c>
      <c r="D15" s="99">
        <v>0.0</v>
      </c>
      <c r="E15" s="99">
        <v>57608.0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125266</v>
      </c>
      <c r="D16" s="99">
        <v>0.0</v>
      </c>
      <c r="E16" s="99">
        <v>125266.0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202729</v>
      </c>
      <c r="D18" s="99">
        <v>0.0</v>
      </c>
      <c r="E18" s="99">
        <v>0.0</v>
      </c>
      <c r="F18" s="99">
        <v>202729.0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100404</v>
      </c>
      <c r="D19" s="99">
        <v>0.0</v>
      </c>
      <c r="E19" s="99">
        <v>100404.0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7388379</v>
      </c>
      <c r="D20" s="99">
        <v>6695393.0</v>
      </c>
      <c r="E20" s="99">
        <v>148392.0</v>
      </c>
      <c r="F20" s="99">
        <v>544594.0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1081427</v>
      </c>
      <c r="D21" s="99">
        <v>1081427.0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275866</v>
      </c>
      <c r="D22" s="99">
        <v>99704.0</v>
      </c>
      <c r="E22" s="99">
        <v>89729.0</v>
      </c>
      <c r="F22" s="99">
        <v>86433.0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228636</v>
      </c>
      <c r="D23" s="99">
        <v>0.0</v>
      </c>
      <c r="E23" s="99">
        <v>228636.0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276136</v>
      </c>
      <c r="D25" s="99">
        <v>276136.0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51350</v>
      </c>
      <c r="D26" s="99">
        <v>21706.0</v>
      </c>
      <c r="E26" s="99">
        <v>0.0</v>
      </c>
      <c r="F26" s="99">
        <v>29644.0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46888</v>
      </c>
      <c r="D28" s="99">
        <v>12381.0</v>
      </c>
      <c r="E28" s="99">
        <v>30828.0</v>
      </c>
      <c r="F28" s="99">
        <v>3679.0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455065</v>
      </c>
      <c r="D29" s="99">
        <v>455065.0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1838710</v>
      </c>
      <c r="D31" s="99">
        <v>1393701.0</v>
      </c>
      <c r="E31" s="99">
        <v>445009.0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409315</v>
      </c>
      <c r="D32" s="99">
        <v>146437.0</v>
      </c>
      <c r="E32" s="99">
        <v>262878.0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249</v>
      </c>
      <c r="C34" s="98">
        <f t="shared" si="1"/>
        <v>613291</v>
      </c>
      <c r="D34" s="99">
        <v>613291.0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507823</v>
      </c>
      <c r="D35" s="99">
        <v>507823.0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250</v>
      </c>
      <c r="C36" s="98">
        <f t="shared" si="1"/>
        <v>466992</v>
      </c>
      <c r="D36" s="99">
        <v>0.0</v>
      </c>
      <c r="E36" s="99">
        <v>466478.0</v>
      </c>
      <c r="F36" s="99">
        <v>514.0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314562</v>
      </c>
      <c r="D37" s="99">
        <v>314562.0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1458557</v>
      </c>
      <c r="D38" s="99">
        <v>977947.0</v>
      </c>
      <c r="E38" s="99">
        <v>298524.0</v>
      </c>
      <c r="F38" s="99">
        <v>182086.0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32671348</v>
      </c>
      <c r="D40" s="104">
        <f t="shared" si="2"/>
        <v>27008058</v>
      </c>
      <c r="E40" s="104">
        <f t="shared" si="2"/>
        <v>3683825</v>
      </c>
      <c r="F40" s="104">
        <f t="shared" si="2"/>
        <v>1979465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NASHVILLE SYMPHONY ASSOCIATION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391612.0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2925249.0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5284922.0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448136.0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30633.0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567955.0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1.48756433E8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8.5158475E7</v>
      </c>
      <c r="E12" s="109">
        <f>D11-D12</f>
        <v>63597958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5898772.0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1.0487632E7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89632869</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3895296.0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4922788.0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2.0E7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28818084</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4.6312327E7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1.4502458E7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60814785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89632869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NASHVILLE SYMPHONY ASSOCIATION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32671348</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1838710</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30832638</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2569386.5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3316861</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1.290915555</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46312327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32671348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2722612.333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17.01025388</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16386404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32671348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2722612.333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6.01863284</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7.309548395</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14567794</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32045277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0.4546003456</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14341199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2390336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16731535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32671348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0.5121164575</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1398880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14341199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0.09754275078</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251</v>
      </c>
      <c r="D41" s="75">
        <f>'Expenses 2023'!D40</f>
        <v>27008058</v>
      </c>
      <c r="E41" s="165">
        <f t="shared" ref="E41:E44" si="1">D41/$D$44</f>
        <v>0.8266588204</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3683825</v>
      </c>
      <c r="E42" s="165">
        <f t="shared" si="1"/>
        <v>0.1127539947</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1979465</v>
      </c>
      <c r="E43" s="165">
        <f t="shared" si="1"/>
        <v>0.06058718483</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32671348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16769735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1979465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D47/D48</f>
        <v>8.471852243</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9648507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8818084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1.094172725</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20000000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89632869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0.2231324315</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NASHVILLE SYMPHONY ASSOCIATION</v>
      </c>
      <c r="B1" s="2" t="s">
        <v>252</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9"/>
      <c r="B5" s="49"/>
      <c r="C5" s="148" t="s">
        <v>185</v>
      </c>
      <c r="D5" s="177">
        <f>'Ratios 2021'!D8</f>
        <v>5.716490838</v>
      </c>
      <c r="E5" s="177">
        <f>'Ratios 2022'!D8</f>
        <v>3.305170586</v>
      </c>
      <c r="F5" s="177">
        <f>'Ratios 2023'!D8</f>
        <v>1.290915555</v>
      </c>
      <c r="G5" s="177">
        <f>average(D5:F5)</f>
        <v>3.43752566</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9"/>
      <c r="B10" s="49"/>
      <c r="C10" s="148" t="s">
        <v>193</v>
      </c>
      <c r="D10" s="149">
        <f>'Ratios 2021'!D14</f>
        <v>29.39386249</v>
      </c>
      <c r="E10" s="149">
        <f>'Ratios 2022'!D14</f>
        <v>22.66188581</v>
      </c>
      <c r="F10" s="149">
        <f>'Ratios 2023'!D14</f>
        <v>17.01025388</v>
      </c>
      <c r="G10" s="177">
        <f>average(D10:F10)</f>
        <v>23.02200073</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5.772904305</v>
      </c>
      <c r="E15" s="180">
        <f>'Ratios 2022'!D20</f>
        <v>5.216316715</v>
      </c>
      <c r="F15" s="180">
        <f>'Ratios 2023'!D20</f>
        <v>6.01863284</v>
      </c>
      <c r="G15" s="177">
        <f>average(D15:F15)</f>
        <v>5.66928462</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0.3356864255</v>
      </c>
      <c r="E20" s="163">
        <f>'Ratios 2022'!D26</f>
        <v>0.3858099561</v>
      </c>
      <c r="F20" s="163">
        <f>'Ratios 2023'!D26</f>
        <v>0.4546003456</v>
      </c>
      <c r="G20" s="181">
        <f>average(D20:F20)</f>
        <v>0.3920322424</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0.4908647455</v>
      </c>
      <c r="E25" s="163">
        <f>'Ratios 2022'!D33</f>
        <v>0.5305354681</v>
      </c>
      <c r="F25" s="163">
        <f>'Ratios 2023'!D33</f>
        <v>0.5121164575</v>
      </c>
      <c r="G25" s="181">
        <f>average(D25:F25)</f>
        <v>0.5111722237</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0.107324545</v>
      </c>
      <c r="E30" s="163">
        <f>'Ratios 2022'!D38</f>
        <v>0.09750024421</v>
      </c>
      <c r="F30" s="163">
        <f>'Ratios 2023'!D38</f>
        <v>0.09754275078</v>
      </c>
      <c r="G30" s="181">
        <f>average(D30:F30)</f>
        <v>0.10078918</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9"/>
      <c r="B35" s="49"/>
      <c r="C35" s="148" t="s">
        <v>257</v>
      </c>
      <c r="D35" s="163">
        <f>'Ratios 2021'!E41</f>
        <v>0.8047820561</v>
      </c>
      <c r="E35" s="163">
        <f>'Ratios 2022'!E41</f>
        <v>0.8260675544</v>
      </c>
      <c r="F35" s="163">
        <f>'Ratios 2023'!E41</f>
        <v>0.8266588204</v>
      </c>
      <c r="G35" s="181">
        <f t="shared" ref="G35:G37" si="1">average(D35:F35)</f>
        <v>0.819169477</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0.1214472203</v>
      </c>
      <c r="E36" s="163">
        <f>'Ratios 2022'!E42</f>
        <v>0.1017946739</v>
      </c>
      <c r="F36" s="163">
        <f>'Ratios 2023'!E42</f>
        <v>0.1127539947</v>
      </c>
      <c r="G36" s="181">
        <f t="shared" si="1"/>
        <v>0.1119986296</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0.07377072363</v>
      </c>
      <c r="E37" s="163">
        <f>'Ratios 2022'!E43</f>
        <v>0.07213777171</v>
      </c>
      <c r="F37" s="163">
        <f>'Ratios 2023'!E43</f>
        <v>0.06058718483</v>
      </c>
      <c r="G37" s="181">
        <f t="shared" si="1"/>
        <v>0.06883189339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9"/>
      <c r="B42" s="49"/>
      <c r="C42" s="148" t="s">
        <v>228</v>
      </c>
      <c r="D42" s="166">
        <f>'Ratios 2021'!D49</f>
        <v>9.810523703</v>
      </c>
      <c r="E42" s="166">
        <f>'Ratios 2022'!D49</f>
        <v>5.387965043</v>
      </c>
      <c r="F42" s="166">
        <f>'Ratios 2023'!D49</f>
        <v>8.471852243</v>
      </c>
      <c r="G42" s="183">
        <f>average(D42:F42)</f>
        <v>7.890113663</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2.453846578</v>
      </c>
      <c r="E47" s="149">
        <f>'Ratios 2022'!D54</f>
        <v>1.595995784</v>
      </c>
      <c r="F47" s="149">
        <f>'Ratios 2023'!D54</f>
        <v>1.094172725</v>
      </c>
      <c r="G47" s="177">
        <f>average(D47:F47)</f>
        <v>1.714671696</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v>
      </c>
      <c r="E52" s="184">
        <f>'Ratios 2022'!D59</f>
        <v>0</v>
      </c>
      <c r="F52" s="184">
        <f>'Ratios 2023'!D59</f>
        <v>0.2231324315</v>
      </c>
      <c r="G52" s="185">
        <f>average(D52:F52)</f>
        <v>0.07437747716</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NASHVILLE SYMPHONY ASSOCIATION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NASHVILLE SYMPHONY ASSOCIATION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5250.0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1471886.0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1.0047183E7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7053183.0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18577502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7343176.0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66500.0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7409676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314627.0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615344.0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847337.0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-231993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-231993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1416416.0</v>
      </c>
      <c r="E26" s="50">
        <v>4801.0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997746.0</v>
      </c>
      <c r="E27" s="50">
        <v>1145.0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418670</v>
      </c>
      <c r="E28" s="75">
        <f t="shared" si="2"/>
        <v>3656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422326</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130699.0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670812.0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-540113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434555.0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108578.0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325977</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1639634.0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12627.0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2000000.0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3652261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29930263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NASHVILLE SYMPHONY ASSOCIATION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44130</v>
      </c>
      <c r="D3" s="99">
        <v>44130.0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4000</v>
      </c>
      <c r="D4" s="99">
        <v>4000.0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1553206</v>
      </c>
      <c r="D7" s="99">
        <v>951191.0</v>
      </c>
      <c r="E7" s="99">
        <v>602015.0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9121696</v>
      </c>
      <c r="D9" s="99">
        <v>8081516.0</v>
      </c>
      <c r="E9" s="99">
        <v>355733.0</v>
      </c>
      <c r="F9" s="99">
        <v>684447.0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514855</v>
      </c>
      <c r="D10" s="99">
        <v>490499.0</v>
      </c>
      <c r="E10" s="99">
        <v>17612.0</v>
      </c>
      <c r="F10" s="99">
        <v>6744.0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630824</v>
      </c>
      <c r="D11" s="99">
        <v>552719.0</v>
      </c>
      <c r="E11" s="99">
        <v>51479.0</v>
      </c>
      <c r="F11" s="99">
        <v>26626.0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779488</v>
      </c>
      <c r="D12" s="99">
        <v>672488.0</v>
      </c>
      <c r="E12" s="99">
        <v>56041.0</v>
      </c>
      <c r="F12" s="99">
        <v>50959.0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40028</v>
      </c>
      <c r="D15" s="99">
        <v>0.0</v>
      </c>
      <c r="E15" s="99">
        <v>40028.0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54996</v>
      </c>
      <c r="D16" s="99">
        <v>0.0</v>
      </c>
      <c r="E16" s="99">
        <v>54996.0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213400</v>
      </c>
      <c r="D18" s="99">
        <v>0.0</v>
      </c>
      <c r="E18" s="99">
        <v>0.0</v>
      </c>
      <c r="F18" s="99">
        <v>213400.0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135395</v>
      </c>
      <c r="D19" s="99">
        <v>0.0</v>
      </c>
      <c r="E19" s="99">
        <v>135395.0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4465140</v>
      </c>
      <c r="D20" s="99">
        <v>3756164.0</v>
      </c>
      <c r="E20" s="99">
        <v>204826.0</v>
      </c>
      <c r="F20" s="99">
        <v>504150.0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626783</v>
      </c>
      <c r="D21" s="99">
        <v>626783.0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239589</v>
      </c>
      <c r="D22" s="99">
        <v>96568.0</v>
      </c>
      <c r="E22" s="99">
        <v>52008.0</v>
      </c>
      <c r="F22" s="99">
        <v>91013.0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334339</v>
      </c>
      <c r="D23" s="99">
        <v>41154.0</v>
      </c>
      <c r="E23" s="99">
        <v>293185.0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996046</v>
      </c>
      <c r="D25" s="99">
        <v>986295.0</v>
      </c>
      <c r="E25" s="99">
        <v>9751.0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395504</v>
      </c>
      <c r="D26" s="99">
        <v>386808.0</v>
      </c>
      <c r="E26" s="99">
        <v>546.0</v>
      </c>
      <c r="F26" s="99">
        <v>8150.0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26093</v>
      </c>
      <c r="D28" s="99">
        <v>11742.0</v>
      </c>
      <c r="E28" s="99">
        <v>9927.0</v>
      </c>
      <c r="F28" s="99">
        <v>4424.0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575055</v>
      </c>
      <c r="D29" s="99">
        <v>575055.0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2219069</v>
      </c>
      <c r="D31" s="99">
        <v>1801633.0</v>
      </c>
      <c r="E31" s="99">
        <v>279682.0</v>
      </c>
      <c r="F31" s="99">
        <v>137754.0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372097</v>
      </c>
      <c r="D32" s="99">
        <v>169446.0</v>
      </c>
      <c r="E32" s="99">
        <v>202651.0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622923</v>
      </c>
      <c r="D34" s="99">
        <v>622923.0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308377</v>
      </c>
      <c r="D35" s="99">
        <v>308377.0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302931</v>
      </c>
      <c r="D36" s="99">
        <v>0.0</v>
      </c>
      <c r="E36" s="99">
        <v>302931.0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243354</v>
      </c>
      <c r="D37" s="99">
        <v>0.0</v>
      </c>
      <c r="E37" s="99">
        <v>243354.0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849808</v>
      </c>
      <c r="D38" s="99">
        <v>478561.0</v>
      </c>
      <c r="E38" s="99">
        <v>205284.0</v>
      </c>
      <c r="F38" s="99">
        <v>165963.0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25669126</v>
      </c>
      <c r="D40" s="104">
        <f t="shared" si="2"/>
        <v>20658052</v>
      </c>
      <c r="E40" s="104">
        <f t="shared" si="2"/>
        <v>3117444</v>
      </c>
      <c r="F40" s="104">
        <f t="shared" si="2"/>
        <v>1893630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NASHVILLE SYMPHONY ASSOCIATION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1274301.0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9896702.0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2991204.0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403676.0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53733.0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642949.0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1.4798444E8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8.0369913E7</v>
      </c>
      <c r="E12" s="109">
        <f>D11-D12</f>
        <v>67614527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3055668.0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9293116.0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95225876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2171452.0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4048401.0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2.0E7</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26219853</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6.287623E7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6129793.0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69006023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95225876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NASHVILLE SYMPHONY ASSOCIATION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25669126</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2219069</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23450057</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1954171.417</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11171003</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5.716490838</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62876230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25669126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2139093.833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29.39386249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12348784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25669126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2139093.833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5.772904305</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11.48939514</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10047183</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29930263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0.3356864255</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10674902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1925167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12600069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25669126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0.4908647455</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1145679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10674902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0.107324545</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20658052</v>
      </c>
      <c r="E41" s="165">
        <f t="shared" ref="E41:E44" si="1">D41/$D$44</f>
        <v>0.8047820561</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3117444</v>
      </c>
      <c r="E42" s="165">
        <f t="shared" si="1"/>
        <v>0.1214472203</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1893630</v>
      </c>
      <c r="E43" s="165">
        <f t="shared" si="1"/>
        <v>0.07377072363</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25669126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18577502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1893630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D47/D48</f>
        <v>9.810523703</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15262565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6219853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2.453846578</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95225876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NASHVILLE SYMPHONY ASSOCIATION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8700.0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1590129.0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1238493.0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8488951.0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11326273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8434685.0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368027.0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8802712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569660.0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1047511.0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1848416.0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-800905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-800905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7493633.0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7398835.0</v>
      </c>
      <c r="E27" s="50">
        <v>3500.0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94798</v>
      </c>
      <c r="E28" s="75">
        <f t="shared" si="2"/>
        <v>-3500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91298</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107872.0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657468.0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-549596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822278.0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212042.0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610236</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1936215.0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17041.0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1953256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22002934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NASHVILLE SYMPHONY ASSOCIATION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30675</v>
      </c>
      <c r="D3" s="99">
        <v>30675.0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4000</v>
      </c>
      <c r="D4" s="99">
        <v>4000.0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1988137</v>
      </c>
      <c r="D7" s="99">
        <v>1101908.0</v>
      </c>
      <c r="E7" s="99">
        <v>739562.0</v>
      </c>
      <c r="F7" s="99">
        <v>146667.0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11207512</v>
      </c>
      <c r="D9" s="99">
        <v>1.0028563E7</v>
      </c>
      <c r="E9" s="99">
        <v>387102.0</v>
      </c>
      <c r="F9" s="99">
        <v>791847.0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604908</v>
      </c>
      <c r="D10" s="99">
        <v>593752.0</v>
      </c>
      <c r="E10" s="99">
        <v>1180.0</v>
      </c>
      <c r="F10" s="99">
        <v>9976.0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681671</v>
      </c>
      <c r="D11" s="99">
        <v>597125.0</v>
      </c>
      <c r="E11" s="99">
        <v>49416.0</v>
      </c>
      <c r="F11" s="99">
        <v>35130.0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977931</v>
      </c>
      <c r="D12" s="99">
        <v>836724.0</v>
      </c>
      <c r="E12" s="99">
        <v>83177.0</v>
      </c>
      <c r="F12" s="99">
        <v>58030.0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23668</v>
      </c>
      <c r="D15" s="99">
        <v>0.0</v>
      </c>
      <c r="E15" s="99">
        <v>23668.0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84764</v>
      </c>
      <c r="D16" s="99">
        <v>0.0</v>
      </c>
      <c r="E16" s="99">
        <v>84764.0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249840</v>
      </c>
      <c r="D18" s="99">
        <v>0.0</v>
      </c>
      <c r="E18" s="99">
        <v>0.0</v>
      </c>
      <c r="F18" s="99">
        <v>249840.0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46990</v>
      </c>
      <c r="D19" s="99">
        <v>0.0</v>
      </c>
      <c r="E19" s="99">
        <v>46990.0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4752223</v>
      </c>
      <c r="D20" s="99">
        <v>4052408.0</v>
      </c>
      <c r="E20" s="99">
        <v>91805.0</v>
      </c>
      <c r="F20" s="99">
        <v>608010.0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959727</v>
      </c>
      <c r="D21" s="99">
        <v>959727.0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198722</v>
      </c>
      <c r="D22" s="99">
        <v>47201.0</v>
      </c>
      <c r="E22" s="99">
        <v>63115.0</v>
      </c>
      <c r="F22" s="99">
        <v>88406.0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300335</v>
      </c>
      <c r="D23" s="99">
        <v>119070.0</v>
      </c>
      <c r="E23" s="99">
        <v>181265.0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1216489</v>
      </c>
      <c r="D25" s="99">
        <v>1208094.0</v>
      </c>
      <c r="E25" s="99">
        <v>8395.0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558591</v>
      </c>
      <c r="D26" s="99">
        <v>531965.0</v>
      </c>
      <c r="E26" s="99">
        <v>1388.0</v>
      </c>
      <c r="F26" s="99">
        <v>25238.0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61612</v>
      </c>
      <c r="D28" s="99">
        <v>25985.0</v>
      </c>
      <c r="E28" s="99">
        <v>32451.0</v>
      </c>
      <c r="F28" s="99">
        <v>3176.0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456229</v>
      </c>
      <c r="D29" s="99">
        <v>456229.0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1880143</v>
      </c>
      <c r="D31" s="99">
        <v>1467190.0</v>
      </c>
      <c r="E31" s="99">
        <v>412953.0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427531</v>
      </c>
      <c r="D32" s="99">
        <v>197424.0</v>
      </c>
      <c r="E32" s="99">
        <v>230107.0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243</v>
      </c>
      <c r="C34" s="98">
        <f t="shared" si="1"/>
        <v>448012</v>
      </c>
      <c r="D34" s="99">
        <v>448012.0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416505</v>
      </c>
      <c r="D35" s="99">
        <v>416505.0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365355</v>
      </c>
      <c r="D36" s="99">
        <v>365355.0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141</v>
      </c>
      <c r="C37" s="98">
        <f t="shared" si="1"/>
        <v>341792</v>
      </c>
      <c r="D37" s="99">
        <v>0.0</v>
      </c>
      <c r="E37" s="99">
        <v>341792.0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857308</v>
      </c>
      <c r="D38" s="99">
        <v>584250.0</v>
      </c>
      <c r="E38" s="99">
        <v>187235.0</v>
      </c>
      <c r="F38" s="99">
        <v>85823.0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29140670</v>
      </c>
      <c r="D40" s="104">
        <f t="shared" si="2"/>
        <v>24072162</v>
      </c>
      <c r="E40" s="104">
        <f t="shared" si="2"/>
        <v>2966365</v>
      </c>
      <c r="F40" s="104">
        <f t="shared" si="2"/>
        <v>2102143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NASHVILLE SYMPHONY ASSOCIATION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880639.0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6627752.0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2472059.0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514866.0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52665.0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424257.0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1.48329084E8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8.2787494E7</v>
      </c>
      <c r="E12" s="109">
        <f>D11-D12</f>
        <v>65541590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3059584.0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9607663.0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89181075</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2113789.0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4761065.0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2.0E7</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26874854</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5.5031878E7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7274343.0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62306221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89181075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