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<sst xmlns="http://schemas.openxmlformats.org/spreadsheetml/2006/main" count="867" uniqueCount="249">
  <si>
    <t>GIRLS WHO CODE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</si>
  <si>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</si>
  <si>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</si>
  <si>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</si>
  <si>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</si>
  <si>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</si>
  <si>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</si>
  <si>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</si>
  <si>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</si>
  <si>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</si>
  <si>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</si>
  <si>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</si>
  <si>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</si>
  <si>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</si>
  <si>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</si>
  <si>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</si>
  <si>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</si>
  <si>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</si>
  <si>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</si>
  <si>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</si>
  <si>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</si>
  <si>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</si>
  <si>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</si>
  <si>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</si>
  <si>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</si>
  <si>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</si>
  <si>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</si>
  <si>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</si>
  <si>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</si>
  <si>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</si>
  <si>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</si>
  <si>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</si>
  <si>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</si>
  <si>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</si>
  <si>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</si>
  <si>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</si>
  <si>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</si>
  <si>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</si>
  <si>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</si>
  <si>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</si>
  <si>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</si>
  <si>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</si>
  <si>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</si>
  <si>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</si>
  <si>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</si>
  <si>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</si>
  <si>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</si>
  <si>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</si>
  <si>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</si>
  <si>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</si>
  <si>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</si>
  <si>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</si>
  <si>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</si>
  <si>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</si>
  <si>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</si>
  <si>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</si>
  <si>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</si>
  <si>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</si>
  <si>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</si>
  <si>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</si>
  <si>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</si>
  <si>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</si>
  <si>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</si>
  <si>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</si>
  <si>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</si>
  <si>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</si>
  <si>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</si>
  <si>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</si>
  <si>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</si>
  <si>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</si>
  <si>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</si>
  <si>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</si>
  <si>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</si>
  <si>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</si>
  <si>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</si>
  <si>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</si>
  <si>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</si>
  <si>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</si>
  <si>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</si>
  <si>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</si>
  <si>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</si>
  <si>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</si>
  <si>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</si>
  <si>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</si>
  <si>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</si>
  <si>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</si>
  <si>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</si>
  <si>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</si>
  <si>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</si>
  <si>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</si>
  <si>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</si>
  <si>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</si>
  <si>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</si>
  <si>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</si>
  <si>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</si>
  <si>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</si>
  <si>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</si>
  <si>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</si>
  <si>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</si>
  <si>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</si>
  <si>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</si>
  <si>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</si>
  <si>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</si>
  <si>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</si>
  <si>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</si>
  <si>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</si>
  <si>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</si>
  <si>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</si>
  <si>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</si>
  <si>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</si>
  <si>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</si>
  <si>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</si>
  <si>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</si>
  <si>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</si>
  <si>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</si>
  <si>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</si>
  <si>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</si>
  <si>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</si>
  <si>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</si>
  <si>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</si>
  <si>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</si>
  <si>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</si>
  <si>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</si>
  <si>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</si>
  <si>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</si>
  <si>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</si>
  <si>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</si>
  <si>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</si>
  <si>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</si>
  <si>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</si>
  <si>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</si>
  <si>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</si>
  <si>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</si>
  <si>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CLUB FUND EXPENDITURES</t>
  </si>
  <si>
    <t>ADMISSIONS/REGISTRATION</t>
  </si>
  <si>
    <t>STUDENT MEALS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</si>
  <si>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</si>
  <si>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</si>
  <si>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</si>
  <si>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</si>
  <si>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</si>
  <si>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</si>
  <si>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</si>
  <si>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</si>
  <si>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</si>
  <si>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</si>
  <si>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</si>
  <si>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</si>
  <si>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</si>
  <si>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</si>
  <si>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</si>
  <si>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</si>
  <si>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</si>
  <si>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</si>
  <si>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</si>
  <si>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</si>
  <si>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</si>
  <si>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</si>
  <si>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</si>
  <si>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</si>
  <si>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</si>
  <si>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</si>
  <si>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</si>
  <si>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</si>
  <si>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</si>
  <si>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</si>
  <si>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</si>
  <si>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</si>
  <si>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</si>
  <si>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</si>
  <si>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</si>
  <si>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</si>
  <si>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</si>
  <si>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</si>
  <si>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</si>
  <si>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</si>
  <si>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</si>
  <si>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</si>
  <si>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</si>
  <si>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</si>
  <si>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</si>
  <si>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</si>
  <si>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</si>
  <si>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</si>
  <si>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</si>
  <si>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</si>
  <si>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</si>
  <si>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</si>
  <si>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</si>
  <si>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</si>
  <si>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</si>
  <si>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</si>
  <si>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</si>
  <si>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</si>
  <si>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</si>
  <si>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</si>
  <si>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</si>
  <si>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</si>
  <si>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</si>
  <si>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</si>
  <si>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</si>
  <si>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</si>
  <si>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</si>
  <si>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</si>
  <si>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</si>
  <si>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</si>
  <si>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</si>
  <si>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</si>
  <si>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</si>
  <si>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</si>
  <si>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</si>
  <si>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</si>
  <si>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</si>
  <si>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</si>
  <si>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</si>
  <si>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</si>
  <si>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</si>
  <si>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</si>
  <si>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</si>
  <si>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</si>
  <si>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</si>
  <si>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</si>
  <si>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</si>
  <si>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</si>
  <si>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</si>
  <si>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</si>
  <si>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</si>
  <si>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</si>
  <si>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</si>
  <si>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</si>
  <si>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</si>
  <si>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</si>
  <si>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</si>
  <si>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</si>
  <si>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</si>
  <si>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</si>
  <si>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</si>
  <si>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FOREIGN EXCHANGE GAIN</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</si>
  <si>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</si>
  <si>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</si>
  <si>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RECOVERY OF CC CHARGEBACKS</t>
  </si>
  <si>
    <t>ROYALTY COMMISSIONS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</si>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</sst>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GIRLS WHO CODE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2023'!C40</f>
        <v>24144106</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2023'!C31</f>
        <v>170710</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23973396</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1997783</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2023'!E2+'Balance Sheet 2023'!E3</f>
        <v>6399199</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3.203150192</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2023'!E30</f>
        <v>46428492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2023'!C40</f>
        <v>24144106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2012008.833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23.07568994</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2023'!E13:E15)</f>
        <v>49138763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2023'!C40</f>
        <v>24144106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2012008.833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24.42273721</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27.6258874</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2023'!E2:E7,'Revenues 2023'!F10:F15)</f>
        <v>25604884</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2023'!F44</f>
        <v>27998384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0.9145129233</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2023'!C7:C9)</f>
        <v>11467239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2023'!C10:C12)</f>
        <v>2228676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13695915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2023'!C40</f>
        <v>24144106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0.5672570772</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2023'!C10:C11)</f>
        <v>1219767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2023'!C7:C9)</f>
        <v>11467239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0.1063697199</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238</v>
      </c>
      <c r="D41" s="75">
        <f>'Expenses 2023'!D40</f>
        <v>17290239</v>
      </c>
      <c r="E41" s="164">
        <f t="shared" ref="E41:E44" si="1">D41/$D$44</f>
        <v>0.7161267019</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2023'!E40</f>
        <v>3501356</v>
      </c>
      <c r="E42" s="164">
        <f t="shared" si="1"/>
        <v>0.1450190784</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2023'!F40</f>
        <v>3352511</v>
      </c>
      <c r="E43" s="164">
        <f t="shared" si="1"/>
        <v>0.1388542197</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24144106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2023'!F9</f>
        <v>25718121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2023'!F40</f>
        <v>3352511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7.671301004</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2023'!E2:E10)</f>
        <v>17948666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2023'!E19:E22)</f>
        <v>831553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21.58451235</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2023'!E18</f>
        <v>76069231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GIRLS WHO CODE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760563.0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2.6444779E7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500176.0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27205342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1962095.0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12660.0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3.7185558E7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3.6950831E7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234727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234727</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240</v>
      </c>
      <c r="D39" s="74"/>
      <c r="E39" s="48">
        <v>13120.0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13120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29427944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GIRLS WHO CODE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49562</v>
      </c>
      <c r="D3" s="99">
        <v>49562.0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902240</v>
      </c>
      <c r="D4" s="99">
        <v>902240.0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1834180</v>
      </c>
      <c r="D7" s="99">
        <v>598296.0</v>
      </c>
      <c r="E7" s="99">
        <v>705855.0</v>
      </c>
      <c r="F7" s="99">
        <v>530029.0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10501708</v>
      </c>
      <c r="D9" s="99">
        <v>8325326.0</v>
      </c>
      <c r="E9" s="99">
        <v>984043.0</v>
      </c>
      <c r="F9" s="99">
        <v>1192339.0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316210</v>
      </c>
      <c r="D10" s="99">
        <v>250330.0</v>
      </c>
      <c r="E10" s="99">
        <v>22574.0</v>
      </c>
      <c r="F10" s="99">
        <v>43306.0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1199632</v>
      </c>
      <c r="D11" s="99">
        <v>916262.0</v>
      </c>
      <c r="E11" s="99">
        <v>118361.0</v>
      </c>
      <c r="F11" s="99">
        <v>165009.0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1036370</v>
      </c>
      <c r="D12" s="99">
        <v>739265.0</v>
      </c>
      <c r="E12" s="99">
        <v>129732.0</v>
      </c>
      <c r="F12" s="99">
        <v>167373.0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45071</v>
      </c>
      <c r="D15" s="99">
        <v>33141.0</v>
      </c>
      <c r="E15" s="99">
        <v>7499.0</v>
      </c>
      <c r="F15" s="99">
        <v>4431.0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47749</v>
      </c>
      <c r="D16" s="99">
        <v>35110.0</v>
      </c>
      <c r="E16" s="99">
        <v>7944.0</v>
      </c>
      <c r="F16" s="99">
        <v>4695.0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126000</v>
      </c>
      <c r="D18" s="99">
        <v>0.0</v>
      </c>
      <c r="E18" s="99">
        <v>0.0</v>
      </c>
      <c r="F18" s="99">
        <v>126000.0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201320</v>
      </c>
      <c r="D19" s="99">
        <v>0.0</v>
      </c>
      <c r="E19" s="99">
        <v>201320.0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1690326</v>
      </c>
      <c r="D20" s="99">
        <v>1231465.0</v>
      </c>
      <c r="E20" s="99">
        <v>408021.0</v>
      </c>
      <c r="F20" s="99">
        <v>50840.0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324925</v>
      </c>
      <c r="D21" s="99">
        <v>324548.0</v>
      </c>
      <c r="E21" s="99">
        <v>116.0</v>
      </c>
      <c r="F21" s="99">
        <v>261.0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580778</v>
      </c>
      <c r="D22" s="99">
        <v>319840.0</v>
      </c>
      <c r="E22" s="99">
        <v>211615.0</v>
      </c>
      <c r="F22" s="99">
        <v>49323.0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2178583</v>
      </c>
      <c r="D23" s="99">
        <v>1488779.0</v>
      </c>
      <c r="E23" s="99">
        <v>462649.0</v>
      </c>
      <c r="F23" s="99">
        <v>227155.0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1341914</v>
      </c>
      <c r="D25" s="99">
        <v>917319.0</v>
      </c>
      <c r="E25" s="99">
        <v>227755.0</v>
      </c>
      <c r="F25" s="99">
        <v>196840.0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241927</v>
      </c>
      <c r="D26" s="99">
        <v>148417.0</v>
      </c>
      <c r="E26" s="99">
        <v>55197.0</v>
      </c>
      <c r="F26" s="99">
        <v>38313.0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282437</v>
      </c>
      <c r="D28" s="99">
        <v>274263.0</v>
      </c>
      <c r="E28" s="99">
        <v>8174.0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170704</v>
      </c>
      <c r="D31" s="99">
        <v>116735.0</v>
      </c>
      <c r="E31" s="99">
        <v>28407.0</v>
      </c>
      <c r="F31" s="99">
        <v>25562.0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69275</v>
      </c>
      <c r="D32" s="99">
        <v>21597.0</v>
      </c>
      <c r="E32" s="99">
        <v>42950.0</v>
      </c>
      <c r="F32" s="99">
        <v>4728.0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1052082</v>
      </c>
      <c r="D34" s="99">
        <v>1052082.0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116481</v>
      </c>
      <c r="D35" s="99">
        <v>58766.0</v>
      </c>
      <c r="E35" s="99">
        <v>56348.0</v>
      </c>
      <c r="F35" s="99">
        <v>1367.0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3870</v>
      </c>
      <c r="D36" s="99">
        <v>3870.0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241</v>
      </c>
      <c r="C37" s="98">
        <f t="shared" si="1"/>
        <v>1485</v>
      </c>
      <c r="D37" s="99">
        <v>1485.0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24314829</v>
      </c>
      <c r="D40" s="103">
        <f t="shared" si="2"/>
        <v>17808698</v>
      </c>
      <c r="E40" s="103">
        <f t="shared" si="2"/>
        <v>3678560</v>
      </c>
      <c r="F40" s="103">
        <f t="shared" si="2"/>
        <v>2827571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GIRLS WHO CODE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3511717.0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4678824.0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1.1880544E7</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397261.0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1250031.0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669018.0</v>
      </c>
      <c r="E12" s="108">
        <f>D11-D12</f>
        <v>581013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5.4874613E7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6490415.0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82414387</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1191763.0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37626.0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6678622.0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7908011</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5.5082124E7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1.9424252E7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74506376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82414387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GIRLS WHO CODE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2024'!C40</f>
        <v>24314829</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2024'!C31</f>
        <v>170704</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24144125</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2012010.417</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2024'!E2+'Balance Sheet 2024'!E3</f>
        <v>8190541</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4.070824352</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2024'!E30</f>
        <v>55082124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2024'!C40</f>
        <v>24314829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2026235.75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27.18445966</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2024'!E13:E15)</f>
        <v>54874613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2024'!C40</f>
        <v>24314829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2026235.75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27.08204759</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31.15287194</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2024'!E2:E7,'Revenues 2024'!F10:F15)</f>
        <v>26444779</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2024'!F44</f>
        <v>29427944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0.8986281542</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2024'!C7:C9)</f>
        <v>12335888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2024'!C10:C12)</f>
        <v>2552212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14888100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2024'!C40</f>
        <v>24314829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0.6123053549</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2024'!C10:C11)</f>
        <v>1515842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2024'!C7:C9)</f>
        <v>12335888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0.1228806552</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242</v>
      </c>
      <c r="D41" s="75">
        <f>'Expenses 2024'!D40</f>
        <v>17808698</v>
      </c>
      <c r="E41" s="164">
        <f t="shared" ref="E41:E44" si="1">D41/$D$44</f>
        <v>0.7324212726</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2024'!E40</f>
        <v>3678560</v>
      </c>
      <c r="E42" s="164">
        <f t="shared" si="1"/>
        <v>0.1512887465</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2024'!F40</f>
        <v>2827571</v>
      </c>
      <c r="E43" s="164">
        <f t="shared" si="1"/>
        <v>0.1162899809</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24314829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2024'!F9</f>
        <v>27205342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2024'!F40</f>
        <v>2827571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9.621453184</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2024'!E2:E10)</f>
        <v>20468346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2024'!E19:E22)</f>
        <v>1229389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16.64920216</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2024'!E18</f>
        <v>82414387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GIRLS WHO CODE</v>
      </c>
      <c r="B1" s="2" t="s">
        <v>243</v>
      </c>
      <c r="C1" s="138"/>
      <c r="D1" s="138"/>
      <c r="E1" s="138"/>
      <c r="F1" s="139"/>
      <c r="G1" s="139"/>
      <c r="H1" s="139"/>
      <c r="I1" s="43"/>
      <c r="J1" s="43"/>
      <c r="K1" s="43"/>
      <c r="L1" s="43"/>
      <c r="M1" s="43"/>
      <c r="N1" s="43"/>
      <c r="O1" s="43"/>
      <c r="P1" s="43"/>
      <c r="Q1" s="43"/>
      <c r="R1" s="43"/>
      <c r="S1" s="43"/>
      <c r="T1" s="43"/>
      <c r="U1" s="43"/>
      <c r="V1" s="43"/>
      <c r="W1" s="43"/>
      <c r="X1" s="43"/>
      <c r="Y1" s="43"/>
    </row>
    <row r="2">
      <c r="A2" s="140" t="s">
        <v>179</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180</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8"/>
      <c r="B5" s="49"/>
      <c r="C5" s="147" t="s">
        <v>179</v>
      </c>
      <c r="D5" s="176">
        <f>'Ratios 2022'!D8</f>
        <v>7.133117522</v>
      </c>
      <c r="E5" s="176">
        <f>'Ratios 2023'!D8</f>
        <v>3.203150192</v>
      </c>
      <c r="F5" s="176">
        <f>'Ratios 2024'!D8</f>
        <v>4.070824352</v>
      </c>
      <c r="G5" s="176">
        <f>average(D5:F5)</f>
        <v>4.802364022</v>
      </c>
      <c r="H5" s="149" t="s">
        <v>186</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187</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188</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8"/>
      <c r="B10" s="49"/>
      <c r="C10" s="147" t="s">
        <v>187</v>
      </c>
      <c r="D10" s="148">
        <f>'Ratios 2022'!D14</f>
        <v>25.96246623</v>
      </c>
      <c r="E10" s="148">
        <f>'Ratios 2023'!D14</f>
        <v>23.07568994</v>
      </c>
      <c r="F10" s="148">
        <f>'Ratios 2024'!D14</f>
        <v>27.18445966</v>
      </c>
      <c r="G10" s="176">
        <f>average(D10:F10)</f>
        <v>25.40753861</v>
      </c>
      <c r="H10" s="149" t="s">
        <v>186</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192</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193</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8"/>
      <c r="B15" s="49"/>
      <c r="C15" s="147" t="s">
        <v>195</v>
      </c>
      <c r="D15" s="179">
        <f>'Ratios 2022'!D20</f>
        <v>23.31903653</v>
      </c>
      <c r="E15" s="179">
        <f>'Ratios 2023'!D20</f>
        <v>24.42273721</v>
      </c>
      <c r="F15" s="179">
        <f>'Ratios 2024'!D20</f>
        <v>27.08204759</v>
      </c>
      <c r="G15" s="176">
        <f>average(D15:F15)</f>
        <v>24.94127378</v>
      </c>
      <c r="H15" s="149" t="s">
        <v>186</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197</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198</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8"/>
      <c r="B20" s="49"/>
      <c r="C20" s="147" t="s">
        <v>197</v>
      </c>
      <c r="D20" s="162">
        <f>'Ratios 2022'!D26</f>
        <v>0.999579443</v>
      </c>
      <c r="E20" s="162">
        <f>'Ratios 2023'!D26</f>
        <v>0.9145129233</v>
      </c>
      <c r="F20" s="162">
        <f>'Ratios 2024'!D26</f>
        <v>0.8986281542</v>
      </c>
      <c r="G20" s="180">
        <f>average(D20:F20)</f>
        <v>0.9375735069</v>
      </c>
      <c r="H20" s="149" t="s">
        <v>201</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202</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203</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8"/>
      <c r="B25" s="49"/>
      <c r="C25" s="147" t="s">
        <v>207</v>
      </c>
      <c r="D25" s="162">
        <f>'Ratios 2022'!D33</f>
        <v>0.5561706337</v>
      </c>
      <c r="E25" s="162">
        <f>'Ratios 2023'!D33</f>
        <v>0.5672570772</v>
      </c>
      <c r="F25" s="162">
        <f>'Ratios 2024'!D33</f>
        <v>0.6123053549</v>
      </c>
      <c r="G25" s="180">
        <f>average(D25:F25)</f>
        <v>0.5785776886</v>
      </c>
      <c r="H25" s="149" t="s">
        <v>208</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209</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210</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8"/>
      <c r="B30" s="49"/>
      <c r="C30" s="147" t="s">
        <v>209</v>
      </c>
      <c r="D30" s="162">
        <f>'Ratios 2022'!D38</f>
        <v>0.08755444593</v>
      </c>
      <c r="E30" s="162">
        <f>'Ratios 2023'!D38</f>
        <v>0.1063697199</v>
      </c>
      <c r="F30" s="162">
        <f>'Ratios 2024'!D38</f>
        <v>0.1228806552</v>
      </c>
      <c r="G30" s="180">
        <f>average(D30:F30)</f>
        <v>0.105601607</v>
      </c>
      <c r="H30" s="149" t="s">
        <v>212</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213</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214</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8"/>
      <c r="B35" s="49"/>
      <c r="C35" s="147" t="s">
        <v>248</v>
      </c>
      <c r="D35" s="162">
        <f>'Ratios 2022'!E41</f>
        <v>0.7367572958</v>
      </c>
      <c r="E35" s="162">
        <f>'Ratios 2023'!E41</f>
        <v>0.7161267019</v>
      </c>
      <c r="F35" s="162">
        <f>'Ratios 2024'!E41</f>
        <v>0.7324212726</v>
      </c>
      <c r="G35" s="180">
        <f t="shared" ref="G35:G37" si="1">average(D35:F35)</f>
        <v>0.7284350901</v>
      </c>
      <c r="H35" s="180"/>
      <c r="I35" s="43"/>
      <c r="J35" s="43"/>
      <c r="K35" s="43"/>
      <c r="L35" s="43"/>
      <c r="M35" s="43"/>
      <c r="N35" s="43"/>
      <c r="O35" s="43"/>
      <c r="P35" s="43"/>
      <c r="Q35" s="43"/>
      <c r="R35" s="43"/>
      <c r="S35" s="43"/>
      <c r="T35" s="43"/>
      <c r="U35" s="43"/>
      <c r="V35" s="43"/>
      <c r="W35" s="43"/>
      <c r="X35" s="43"/>
      <c r="Y35" s="43"/>
    </row>
    <row r="36">
      <c r="A36" s="138"/>
      <c r="B36" s="52"/>
      <c r="C36" s="147" t="s">
        <v>216</v>
      </c>
      <c r="D36" s="162">
        <f>'Ratios 2022'!E42</f>
        <v>0.1447715051</v>
      </c>
      <c r="E36" s="162">
        <f>'Ratios 2023'!E42</f>
        <v>0.1450190784</v>
      </c>
      <c r="F36" s="162">
        <f>'Ratios 2024'!E42</f>
        <v>0.1512887465</v>
      </c>
      <c r="G36" s="180">
        <f t="shared" si="1"/>
        <v>0.1470264433</v>
      </c>
      <c r="H36" s="180"/>
      <c r="I36" s="43"/>
      <c r="J36" s="43"/>
      <c r="K36" s="43"/>
      <c r="L36" s="43"/>
      <c r="M36" s="43"/>
      <c r="N36" s="43"/>
      <c r="O36" s="43"/>
      <c r="P36" s="43"/>
      <c r="Q36" s="43"/>
      <c r="R36" s="43"/>
      <c r="S36" s="43"/>
      <c r="T36" s="43"/>
      <c r="U36" s="43"/>
      <c r="V36" s="43"/>
      <c r="W36" s="43"/>
      <c r="X36" s="43"/>
      <c r="Y36" s="43"/>
    </row>
    <row r="37">
      <c r="A37" s="138"/>
      <c r="B37" s="181"/>
      <c r="C37" s="147" t="s">
        <v>217</v>
      </c>
      <c r="D37" s="162">
        <f>'Ratios 2022'!E43</f>
        <v>0.1184711991</v>
      </c>
      <c r="E37" s="162">
        <f>'Ratios 2023'!E43</f>
        <v>0.1388542197</v>
      </c>
      <c r="F37" s="162">
        <f>'Ratios 2024'!E43</f>
        <v>0.1162899809</v>
      </c>
      <c r="G37" s="180">
        <f t="shared" si="1"/>
        <v>0.1245384666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218</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219</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8"/>
      <c r="B42" s="49"/>
      <c r="C42" s="147" t="s">
        <v>222</v>
      </c>
      <c r="D42" s="165">
        <f>'Ratios 2022'!D49</f>
        <v>11.78873111</v>
      </c>
      <c r="E42" s="165">
        <f>'Ratios 2023'!D49</f>
        <v>7.671301004</v>
      </c>
      <c r="F42" s="165">
        <f>'Ratios 2024'!D49</f>
        <v>9.621453184</v>
      </c>
      <c r="G42" s="182">
        <f>average(D42:F42)</f>
        <v>9.693828433</v>
      </c>
      <c r="H42" s="149" t="s">
        <v>223</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224</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225</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8"/>
      <c r="B47" s="49"/>
      <c r="C47" s="147" t="s">
        <v>228</v>
      </c>
      <c r="D47" s="148">
        <f>'Ratios 2022'!D54</f>
        <v>34.13581009</v>
      </c>
      <c r="E47" s="148">
        <f>'Ratios 2023'!D54</f>
        <v>21.58451235</v>
      </c>
      <c r="F47" s="148">
        <f>'Ratios 2024'!D54</f>
        <v>16.64920216</v>
      </c>
      <c r="G47" s="176">
        <f>average(D47:F47)</f>
        <v>24.12317487</v>
      </c>
      <c r="H47" s="149" t="s">
        <v>229</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230</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231</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8"/>
      <c r="B52" s="49"/>
      <c r="C52" s="147" t="s">
        <v>234</v>
      </c>
      <c r="D52" s="183">
        <f>'Ratios 2022'!D59</f>
        <v>0</v>
      </c>
      <c r="E52" s="183">
        <f>'Ratios 2023'!D59</f>
        <v>0</v>
      </c>
      <c r="F52" s="183">
        <f>'Ratios 2024'!D59</f>
        <v>0</v>
      </c>
      <c r="G52" s="184">
        <f>average(D52:F52)</f>
        <v>0</v>
      </c>
      <c r="H52" s="149" t="s">
        <v>235</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GIRLS WHO CODE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
        <v>0</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55000.0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2.7126407E7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129267.0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27181407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539580.0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24863.0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5.11427806E8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5.12060663E8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-632857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-632857</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24827.0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24827</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27137820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GIRLS WHO CODE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15000</v>
      </c>
      <c r="D3" s="99">
        <v>15000.0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807017</v>
      </c>
      <c r="D4" s="99">
        <v>807017.0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1476560</v>
      </c>
      <c r="D7" s="99">
        <v>626381.0</v>
      </c>
      <c r="E7" s="99">
        <v>515875.0</v>
      </c>
      <c r="F7" s="99">
        <v>334304.0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7746581</v>
      </c>
      <c r="D9" s="99">
        <v>6108669.0</v>
      </c>
      <c r="E9" s="99">
        <v>735314.0</v>
      </c>
      <c r="F9" s="99">
        <v>902598.0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181428</v>
      </c>
      <c r="D10" s="99">
        <v>137122.0</v>
      </c>
      <c r="E10" s="99">
        <v>21545.0</v>
      </c>
      <c r="F10" s="99">
        <v>22761.0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626099</v>
      </c>
      <c r="D11" s="99">
        <v>452662.0</v>
      </c>
      <c r="E11" s="99">
        <v>104035.0</v>
      </c>
      <c r="F11" s="99">
        <v>69402.0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793640</v>
      </c>
      <c r="D12" s="99">
        <v>532624.0</v>
      </c>
      <c r="E12" s="99">
        <v>142191.0</v>
      </c>
      <c r="F12" s="99">
        <v>118825.0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17125</v>
      </c>
      <c r="D15" s="99">
        <v>12585.0</v>
      </c>
      <c r="E15" s="99">
        <v>2975.0</v>
      </c>
      <c r="F15" s="99">
        <v>1565.0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46760</v>
      </c>
      <c r="D16" s="99">
        <v>34364.0</v>
      </c>
      <c r="E16" s="99">
        <v>8122.0</v>
      </c>
      <c r="F16" s="99">
        <v>4274.0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96000</v>
      </c>
      <c r="D18" s="99">
        <v>0.0</v>
      </c>
      <c r="E18" s="99">
        <v>0.0</v>
      </c>
      <c r="F18" s="99">
        <v>96000.0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40975</v>
      </c>
      <c r="D19" s="99">
        <v>0.0</v>
      </c>
      <c r="E19" s="99">
        <v>40975.0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1169445</v>
      </c>
      <c r="D20" s="99">
        <v>904269.0</v>
      </c>
      <c r="E20" s="99">
        <v>208378.0</v>
      </c>
      <c r="F20" s="99">
        <v>56798.0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1636831</v>
      </c>
      <c r="D21" s="99">
        <v>1455722.0</v>
      </c>
      <c r="E21" s="99">
        <v>101.0</v>
      </c>
      <c r="F21" s="99">
        <v>181008.0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570753</v>
      </c>
      <c r="D22" s="99">
        <v>252780.0</v>
      </c>
      <c r="E22" s="99">
        <v>219231.0</v>
      </c>
      <c r="F22" s="99">
        <v>98742.0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1819855</v>
      </c>
      <c r="D23" s="99">
        <v>1230214.0</v>
      </c>
      <c r="E23" s="99">
        <v>430277.0</v>
      </c>
      <c r="F23" s="99">
        <v>159364.0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1310668</v>
      </c>
      <c r="D25" s="99">
        <v>878601.0</v>
      </c>
      <c r="E25" s="99">
        <v>203353.0</v>
      </c>
      <c r="F25" s="99">
        <v>228714.0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126441</v>
      </c>
      <c r="D26" s="99">
        <v>87111.0</v>
      </c>
      <c r="E26" s="99">
        <v>39310.0</v>
      </c>
      <c r="F26" s="99">
        <v>20.0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383423</v>
      </c>
      <c r="D28" s="99">
        <v>374858.0</v>
      </c>
      <c r="E28" s="99">
        <v>8565.0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169728</v>
      </c>
      <c r="D31" s="99">
        <v>111722.0</v>
      </c>
      <c r="E31" s="99">
        <v>28712.0</v>
      </c>
      <c r="F31" s="99">
        <v>29294.0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65322</v>
      </c>
      <c r="D32" s="99">
        <v>0.0</v>
      </c>
      <c r="E32" s="99">
        <v>65322.0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269578</v>
      </c>
      <c r="D34" s="99">
        <v>269578.0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90848</v>
      </c>
      <c r="D35" s="99">
        <v>45514.0</v>
      </c>
      <c r="E35" s="99">
        <v>43292.0</v>
      </c>
      <c r="F35" s="99">
        <v>2042.0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2130</v>
      </c>
      <c r="D36" s="99">
        <v>2130.0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19462207</v>
      </c>
      <c r="D40" s="103">
        <f t="shared" si="2"/>
        <v>14338923</v>
      </c>
      <c r="E40" s="103">
        <f t="shared" si="2"/>
        <v>2817573</v>
      </c>
      <c r="F40" s="103">
        <f t="shared" si="2"/>
        <v>2305711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GIRLS WHO CODE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7579351.0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3888609.0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1.1974061E7</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43315.0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464007.0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1182830.0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327604.0</v>
      </c>
      <c r="E12" s="108">
        <f>D11-D12</f>
        <v>855226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3.7819993E7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9320580.0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71945142</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663964.0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37626.0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9773417.0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10475007</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4.2107241E7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1.9362894E7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61470135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71945142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GIRLS WHO CODE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2022'!C40</f>
        <v>19462207</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2022'!C31</f>
        <v>169728</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19292479</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1607706.583</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2022'!E2+'Balance Sheet 2022'!E3</f>
        <v>11467960</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7.133117522</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2022'!E30</f>
        <v>42107241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2022'!C40</f>
        <v>19462207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1621850.583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25.96246623</v>
      </c>
      <c r="E14" s="149" t="s">
        <v>186</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2022'!E13:E15)</f>
        <v>37819993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2022'!C40</f>
        <v>19462207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1621850.583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23.31903653</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30.45215405</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2022'!E2:E7,'Revenues 2022'!F10:F15)</f>
        <v>27126407</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2022'!F44</f>
        <v>27137820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0.999579443</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2022'!C7:C9)</f>
        <v>9223141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2022'!C10:C12)</f>
        <v>1601167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10824308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2022'!C40</f>
        <v>19462207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0.5561706337</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2022'!C10:C11)</f>
        <v>807527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2022'!C7:C9)</f>
        <v>9223141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0.08755444593</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215</v>
      </c>
      <c r="D41" s="75">
        <f>'Expenses 2022'!D40</f>
        <v>14338923</v>
      </c>
      <c r="E41" s="164">
        <f t="shared" ref="E41:E44" si="1">D41/$D$44</f>
        <v>0.7367572958</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2022'!E40</f>
        <v>2817573</v>
      </c>
      <c r="E42" s="164">
        <f t="shared" si="1"/>
        <v>0.1447715051</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2022'!F40</f>
        <v>2305711</v>
      </c>
      <c r="E43" s="164">
        <f t="shared" si="1"/>
        <v>0.1184711991</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19462207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2022'!F9</f>
        <v>27181407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2022'!F40</f>
        <v>2305711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11.78873111</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2022'!E2:E10)</f>
        <v>23949343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2022'!E19:E22)</f>
        <v>701590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34.13581009</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2022'!E18</f>
        <v>71945142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GIRLS WHO CODE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113237.0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2.5604884E7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1246791.0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25718121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1650456.0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13079.0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236</v>
      </c>
      <c r="D26" s="50">
        <v>4.2163901E7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4.1629306E7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534595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534595</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1280.0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-1280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237</v>
      </c>
      <c r="D39" s="74"/>
      <c r="E39" s="48">
        <v>83413.0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83413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27998384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GIRLS WHO CODE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119831</v>
      </c>
      <c r="D3" s="99">
        <v>119831.0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876116</v>
      </c>
      <c r="D4" s="99">
        <v>876116.0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1668485</v>
      </c>
      <c r="D7" s="99">
        <v>710935.0</v>
      </c>
      <c r="E7" s="99">
        <v>578407.0</v>
      </c>
      <c r="F7" s="99">
        <v>379143.0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9798754</v>
      </c>
      <c r="D9" s="99">
        <v>7378313.0</v>
      </c>
      <c r="E9" s="99">
        <v>1106744.0</v>
      </c>
      <c r="F9" s="99">
        <v>1313697.0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263461</v>
      </c>
      <c r="D10" s="99">
        <v>185808.0</v>
      </c>
      <c r="E10" s="99">
        <v>35795.0</v>
      </c>
      <c r="F10" s="99">
        <v>41858.0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956306</v>
      </c>
      <c r="D11" s="99">
        <v>662054.0</v>
      </c>
      <c r="E11" s="99">
        <v>152493.0</v>
      </c>
      <c r="F11" s="99">
        <v>141759.0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1008909</v>
      </c>
      <c r="D12" s="99">
        <v>660394.0</v>
      </c>
      <c r="E12" s="99">
        <v>177396.0</v>
      </c>
      <c r="F12" s="99">
        <v>171119.0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84382</v>
      </c>
      <c r="D15" s="99">
        <v>60092.0</v>
      </c>
      <c r="E15" s="99">
        <v>8735.0</v>
      </c>
      <c r="F15" s="99">
        <v>15555.0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66466</v>
      </c>
      <c r="D16" s="99">
        <v>47333.0</v>
      </c>
      <c r="E16" s="99">
        <v>6881.0</v>
      </c>
      <c r="F16" s="99">
        <v>12252.0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96000</v>
      </c>
      <c r="D18" s="99">
        <v>0.0</v>
      </c>
      <c r="E18" s="99">
        <v>0.0</v>
      </c>
      <c r="F18" s="99">
        <v>96000.0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176946</v>
      </c>
      <c r="D19" s="99">
        <v>0.0</v>
      </c>
      <c r="E19" s="99">
        <v>176946.0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2207075</v>
      </c>
      <c r="D20" s="99">
        <v>1673604.0</v>
      </c>
      <c r="E20" s="99">
        <v>190925.0</v>
      </c>
      <c r="F20" s="99">
        <v>342546.0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960338</v>
      </c>
      <c r="D21" s="99">
        <v>736366.0</v>
      </c>
      <c r="E21" s="99">
        <v>440.0</v>
      </c>
      <c r="F21" s="99">
        <v>223532.0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647989</v>
      </c>
      <c r="D22" s="99">
        <v>324180.0</v>
      </c>
      <c r="E22" s="99">
        <v>248492.0</v>
      </c>
      <c r="F22" s="99">
        <v>75317.0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2003153</v>
      </c>
      <c r="D23" s="99">
        <v>1320872.0</v>
      </c>
      <c r="E23" s="99">
        <v>381519.0</v>
      </c>
      <c r="F23" s="99">
        <v>300762.0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1369898</v>
      </c>
      <c r="D25" s="99">
        <v>920652.0</v>
      </c>
      <c r="E25" s="99">
        <v>267999.0</v>
      </c>
      <c r="F25" s="99">
        <v>181247.0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211526</v>
      </c>
      <c r="D26" s="99">
        <v>149859.0</v>
      </c>
      <c r="E26" s="99">
        <v>33714.0</v>
      </c>
      <c r="F26" s="99">
        <v>27953.0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40874</v>
      </c>
      <c r="D28" s="99">
        <v>33592.0</v>
      </c>
      <c r="E28" s="99">
        <v>4867.0</v>
      </c>
      <c r="F28" s="99">
        <v>2415.0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170710</v>
      </c>
      <c r="D31" s="99">
        <v>116171.0</v>
      </c>
      <c r="E31" s="99">
        <v>31051.0</v>
      </c>
      <c r="F31" s="99">
        <v>23488.0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67016</v>
      </c>
      <c r="D32" s="99">
        <v>0.0</v>
      </c>
      <c r="E32" s="99">
        <v>67016.0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1213812</v>
      </c>
      <c r="D34" s="99">
        <v>1213812.0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114678</v>
      </c>
      <c r="D35" s="99">
        <v>78874.0</v>
      </c>
      <c r="E35" s="99">
        <v>31936.0</v>
      </c>
      <c r="F35" s="99">
        <v>3868.0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21381</v>
      </c>
      <c r="D36" s="99">
        <v>21381.0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24144106</v>
      </c>
      <c r="D40" s="103">
        <f t="shared" si="2"/>
        <v>17290239</v>
      </c>
      <c r="E40" s="103">
        <f t="shared" si="2"/>
        <v>3501356</v>
      </c>
      <c r="F40" s="103">
        <f t="shared" si="2"/>
        <v>3352511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GIRLS WHO CODE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3893939.0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2505260.0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1.1142759E7</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406708.0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1182830.0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498314.0</v>
      </c>
      <c r="E12" s="108">
        <f>D11-D12</f>
        <v>684516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4.9138763E7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8297286.0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76069231</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793927.0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37626.0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8685745.0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9517298</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4.6428492E7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2.0123441E7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66551933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76069231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