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<sst xmlns="http://schemas.openxmlformats.org/spreadsheetml/2006/main" count="874" uniqueCount="255">
  <si>
    <t>YOGI BERRA MUSEUM &amp; LEARNING CENTER</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</si>
  <si>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</si>
  <si>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</si>
  <si>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</si>
  <si>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</si>
  <si>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</si>
  <si>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</si>
  <si>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</si>
  <si>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</si>
  <si>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</si>
  <si>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</si>
  <si>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</si>
  <si>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</si>
  <si>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</si>
  <si>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</si>
  <si>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</si>
  <si>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</si>
  <si>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</si>
  <si>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</si>
  <si>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</si>
  <si>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</si>
  <si>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</si>
  <si>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</si>
  <si>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</si>
  <si>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</si>
  <si>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</si>
  <si>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</si>
  <si>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</si>
  <si>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</si>
  <si>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</si>
  <si>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</si>
  <si>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</si>
  <si>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</si>
  <si>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</si>
  <si>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</si>
  <si>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</si>
  <si>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</si>
  <si>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</si>
  <si>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</si>
  <si>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</si>
  <si>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</si>
  <si>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</si>
  <si>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</si>
  <si>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</si>
  <si>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</si>
  <si>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</si>
  <si>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</si>
  <si>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</si>
  <si>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</si>
  <si>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</si>
  <si>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</si>
  <si>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</si>
  <si>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</si>
  <si>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</si>
  <si>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</si>
  <si>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</si>
  <si>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</si>
  <si>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</si>
  <si>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</si>
  <si>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</si>
  <si>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</si>
  <si>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</si>
  <si>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</si>
  <si>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</si>
  <si>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EDUCATIONAL PROGRAMS</t>
  </si>
  <si>
    <t>ADMISSIONS AND TOURS</t>
  </si>
  <si>
    <t>MUSEUM PROGRAMS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</si>
  <si>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</si>
  <si>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</si>
  <si>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</si>
  <si>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</si>
  <si>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</si>
  <si>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</si>
  <si>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</si>
  <si>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</si>
  <si>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</si>
  <si>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</si>
  <si>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</si>
  <si>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</si>
  <si>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</si>
  <si>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</si>
  <si>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</si>
  <si>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</si>
  <si>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</si>
  <si>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</si>
  <si>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</si>
  <si>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</si>
  <si>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</si>
  <si>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</si>
  <si>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</si>
  <si>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</si>
  <si>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</si>
  <si>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</si>
  <si>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</si>
  <si>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</si>
  <si>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</si>
  <si>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</si>
  <si>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</si>
  <si>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</si>
  <si>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</si>
  <si>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</si>
  <si>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</si>
  <si>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</si>
  <si>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</si>
  <si>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</si>
  <si>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</si>
  <si>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</si>
  <si>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</si>
  <si>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</si>
  <si>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</si>
  <si>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</si>
  <si>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</si>
  <si>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</si>
  <si>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</si>
  <si>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</si>
  <si>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</si>
  <si>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</si>
  <si>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</si>
  <si>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</si>
  <si>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</si>
  <si>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</si>
  <si>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</si>
  <si>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</si>
  <si>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</si>
  <si>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</si>
  <si>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</si>
  <si>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</si>
  <si>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</si>
  <si>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</si>
  <si>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</si>
  <si>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</si>
  <si>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</si>
  <si>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</si>
  <si>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</si>
  <si>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</si>
  <si>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</si>
  <si>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EXHIBITS</t>
  </si>
  <si>
    <t>EDUCATION</t>
  </si>
  <si>
    <t>MUSEUM CULTIVATION AND</t>
  </si>
  <si>
    <t>PROGRAM SUPPLIES AND SE</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</si>
  <si>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</si>
  <si>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</si>
  <si>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</si>
  <si>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</si>
  <si>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</si>
  <si>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</si>
  <si>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</si>
  <si>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</si>
  <si>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</si>
  <si>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</si>
  <si>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</si>
  <si>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</si>
  <si>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</si>
  <si>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</si>
  <si>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</si>
  <si>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</si>
  <si>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</si>
  <si>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</si>
  <si>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</si>
  <si>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</si>
  <si>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</si>
  <si>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</si>
  <si>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</si>
  <si>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</si>
  <si>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</si>
  <si>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</si>
  <si>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</si>
  <si>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</si>
  <si>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</si>
  <si>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</si>
  <si>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</si>
  <si>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</si>
  <si>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</si>
  <si>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</si>
  <si>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</si>
  <si>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</si>
  <si>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</si>
  <si>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</si>
  <si>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</si>
  <si>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</si>
  <si>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</si>
  <si>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</si>
  <si>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</si>
  <si>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</si>
  <si>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</si>
  <si>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</si>
  <si>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</si>
  <si>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</si>
  <si>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</si>
  <si>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</si>
  <si>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</si>
  <si>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</si>
  <si>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</si>
  <si>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</si>
  <si>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</si>
  <si>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</si>
  <si>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</si>
  <si>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</si>
  <si>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</si>
  <si>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</si>
  <si>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</si>
  <si>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</si>
  <si>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</si>
  <si>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</si>
  <si>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</si>
  <si>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</si>
  <si>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</si>
  <si>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</si>
  <si>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</si>
  <si>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</si>
  <si>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</si>
  <si>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</si>
  <si>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</si>
  <si>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</si>
  <si>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</si>
  <si>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</si>
  <si>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</si>
  <si>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</si>
  <si>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</si>
  <si>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</si>
  <si>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</si>
  <si>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</si>
  <si>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</si>
  <si>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</si>
  <si>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</si>
  <si>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</si>
  <si>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</si>
  <si>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</si>
  <si>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</si>
  <si>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</si>
  <si>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</si>
  <si>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</si>
  <si>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</si>
  <si>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</si>
  <si>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</si>
  <si>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</si>
  <si>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</si>
  <si>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</si>
  <si>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</si>
  <si>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</si>
  <si>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</si>
  <si>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REPAIRS AND MAINTENANCE</t>
  </si>
  <si>
    <t xml:space="preserve"> MUSEUM CULTIVATION AND</t>
  </si>
  <si>
    <r>
      <rPr>
        <rFont val="Roboto"/>
        <b/>
        <color rgb="FF000000"/>
        <sz val="10.0"/>
      </rPr>
      <t xml:space="preserve">Program Expenses </t>
    </r>
    <r>
      <rPr>
        <rFont val="Roboto"/>
        <b/>
        <i/>
        <color rgb="FF000000"/>
        <sz val="10.0"/>
      </rPr>
      <t xml:space="preserve">(Program Efficiency Ratio) </t>
    </r>
  </si>
  <si>
    <t>MUSEUM ADMISSIONS AND</t>
  </si>
  <si>
    <r>
      <rPr>
        <rFont val="Roboto"/>
        <color rgb="FF000000"/>
        <sz val="10.0"/>
      </rPr>
      <t xml:space="preserve">Gross amount from sales of </t>
    </r>
    <r>
      <rPr>
        <rFont val="Roboto"/>
        <color rgb="FF000000"/>
        <sz val="10.0"/>
      </rPr>
      <t>assets other than inventory</t>
    </r>
  </si>
  <si>
    <t>MUSEUM CULTIVATION</t>
  </si>
  <si>
    <t>PROGRAM SUPPLIES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</si>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</sst>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YOGI BERRA MUSEUM &amp; LEARNING CENTER</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2023'!C40</f>
        <v>1325484</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2023'!C31</f>
        <v>370234</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955250</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79604.16667</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2023'!E2+'Balance Sheet 2023'!E3</f>
        <v>431043</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5.414829626</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2023'!E30</f>
        <v>8080924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2023'!C40</f>
        <v>1325484</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110457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73.15900305</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2023'!E13:E15)</f>
        <v>4785345</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2023'!C40</f>
        <v>1325484</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110457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43.32314837</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48.737978</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2023'!E2:E7,'Revenues 2023'!F10:F15)</f>
        <v>270540</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2023'!F44</f>
        <v>841855</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0.3213617547</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2023'!C7:C9)</f>
        <v>549534</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2023'!C10:C12)</f>
        <v>101722</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651256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2023'!C40</f>
        <v>1325484</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0.4913344861</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2023'!C10:C11)</f>
        <v>63915</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2023'!C7:C9)</f>
        <v>549534</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0.1163076352</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243</v>
      </c>
      <c r="D41" s="75">
        <f>'Expenses 2023'!D40</f>
        <v>1040531</v>
      </c>
      <c r="E41" s="164">
        <f t="shared" ref="E41:E44" si="1">D41/$D$44</f>
        <v>0.7850196607</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2023'!E40</f>
        <v>195790</v>
      </c>
      <c r="E42" s="164">
        <f t="shared" si="1"/>
        <v>0.147712081</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2023'!F40</f>
        <v>89163</v>
      </c>
      <c r="E43" s="164">
        <f t="shared" si="1"/>
        <v>0.06726825824</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1325484</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2023'!F9</f>
        <v>519002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2023'!F40</f>
        <v>89163</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5.820822538</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2023'!E2:E10)</f>
        <v>674769</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2023'!E19:E22)</f>
        <v>40441</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16.6852699</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2023'!E18</f>
        <v>8137615</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YOGI BERRA MUSEUM &amp; LEARNING CENTER</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4820.0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212008.0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244678.0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35216.0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461506</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93440.0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244</v>
      </c>
      <c r="D11" s="61"/>
      <c r="E11" s="61"/>
      <c r="F11" s="62">
        <v>26985.0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120425</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111638.0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8800.0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86.0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8714</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8714</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245</v>
      </c>
      <c r="D26" s="50">
        <v>497190.0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376745.0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120445</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120445</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91146.0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104844.0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-13698</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93449.0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19553.0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73896</v>
      </c>
      <c r="G38" s="43"/>
      <c r="H38" s="43"/>
      <c r="I38" s="43"/>
      <c r="J38" s="43"/>
      <c r="K38" s="43"/>
      <c r="L38" s="43"/>
      <c r="M38" s="43"/>
      <c r="N38" s="43"/>
      <c r="O38" s="43"/>
      <c r="P38" s="43"/>
      <c r="Q38" s="43"/>
      <c r="R38" s="43"/>
      <c r="S38" s="43"/>
      <c r="T38" s="43"/>
      <c r="U38" s="43"/>
      <c r="V38" s="43"/>
      <c r="W38" s="43"/>
      <c r="X38" s="43"/>
      <c r="Y38" s="43"/>
      <c r="Z38" s="43"/>
    </row>
    <row r="39">
      <c r="A39" s="49"/>
      <c r="B39" s="45" t="s">
        <v>98</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882926</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YOGI BERRA MUSEUM &amp; LEARNING CENTER</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311851</v>
      </c>
      <c r="D7" s="99">
        <v>218082.0</v>
      </c>
      <c r="E7" s="99">
        <v>36454.0</v>
      </c>
      <c r="F7" s="99">
        <v>57315.0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266769</v>
      </c>
      <c r="D9" s="99">
        <v>219383.0</v>
      </c>
      <c r="E9" s="99">
        <v>20786.0</v>
      </c>
      <c r="F9" s="99">
        <v>26600.0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5666</v>
      </c>
      <c r="D10" s="99">
        <v>5248.0</v>
      </c>
      <c r="E10" s="99">
        <v>213.0</v>
      </c>
      <c r="F10" s="99">
        <v>205.0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52452</v>
      </c>
      <c r="D11" s="99">
        <v>48755.0</v>
      </c>
      <c r="E11" s="99">
        <v>1914.0</v>
      </c>
      <c r="F11" s="99">
        <v>1783.0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36941</v>
      </c>
      <c r="D12" s="99">
        <v>29247.0</v>
      </c>
      <c r="E12" s="99">
        <v>3144.0</v>
      </c>
      <c r="F12" s="99">
        <v>4550.0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24000</v>
      </c>
      <c r="D16" s="99">
        <v>0.0</v>
      </c>
      <c r="E16" s="99">
        <v>24000.0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5931</v>
      </c>
      <c r="D18" s="99">
        <v>0.0</v>
      </c>
      <c r="E18" s="99">
        <v>0.0</v>
      </c>
      <c r="F18" s="99">
        <v>5931.0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40434</v>
      </c>
      <c r="D19" s="99">
        <v>0.0</v>
      </c>
      <c r="E19" s="99">
        <v>40434.0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1681</v>
      </c>
      <c r="D20" s="99">
        <v>0.0</v>
      </c>
      <c r="E20" s="99">
        <v>1681.0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2301</v>
      </c>
      <c r="D21" s="99">
        <v>0.0</v>
      </c>
      <c r="E21" s="99">
        <v>2301.0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16772</v>
      </c>
      <c r="D22" s="99">
        <v>3971.0</v>
      </c>
      <c r="E22" s="99">
        <v>12801.0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7644</v>
      </c>
      <c r="D23" s="99">
        <v>3822.0</v>
      </c>
      <c r="E23" s="99">
        <v>3822.0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36983</v>
      </c>
      <c r="D25" s="99">
        <v>35134.0</v>
      </c>
      <c r="E25" s="99">
        <v>1849.0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678</v>
      </c>
      <c r="D28" s="99">
        <v>0.0</v>
      </c>
      <c r="E28" s="99">
        <v>678.0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377954</v>
      </c>
      <c r="D31" s="99">
        <v>342339.0</v>
      </c>
      <c r="E31" s="99">
        <v>35615.0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39892</v>
      </c>
      <c r="D32" s="99">
        <v>38085.0</v>
      </c>
      <c r="E32" s="99">
        <v>1807.0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137</v>
      </c>
      <c r="C34" s="98">
        <f t="shared" si="1"/>
        <v>41786</v>
      </c>
      <c r="D34" s="99">
        <v>41786.0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241</v>
      </c>
      <c r="C35" s="98">
        <f t="shared" si="1"/>
        <v>33149</v>
      </c>
      <c r="D35" s="99">
        <v>31393.0</v>
      </c>
      <c r="E35" s="99">
        <v>1756.0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246</v>
      </c>
      <c r="C36" s="98">
        <f t="shared" si="1"/>
        <v>9626</v>
      </c>
      <c r="D36" s="99">
        <v>9626.0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247</v>
      </c>
      <c r="C37" s="98">
        <f t="shared" si="1"/>
        <v>6305</v>
      </c>
      <c r="D37" s="99">
        <v>6305.0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567</v>
      </c>
      <c r="D38" s="99">
        <v>567.0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1319382</v>
      </c>
      <c r="D40" s="103">
        <f t="shared" si="2"/>
        <v>1033743</v>
      </c>
      <c r="E40" s="103">
        <f t="shared" si="2"/>
        <v>189255</v>
      </c>
      <c r="F40" s="103">
        <f t="shared" si="2"/>
        <v>96384</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YOGI BERRA MUSEUM &amp; LEARNING CENTER</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157310.0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157294.0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99261.0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35834.0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85980.0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47460.0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8220125.0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5855045.0</v>
      </c>
      <c r="E12" s="108">
        <f>D11-D12</f>
        <v>2365080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5247269.0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8195488</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27742.0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7750.0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35492</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8159996.0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8159996</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8195488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YOGI BERRA MUSEUM &amp; LEARNING CENTER</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2024'!C40</f>
        <v>1319382</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2024'!C31</f>
        <v>377954</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941428</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78452.33333</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2024'!E2+'Balance Sheet 2024'!E3</f>
        <v>314604</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4.010129293</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2024'!E30</f>
        <v>8159996</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2024'!C40</f>
        <v>1319382</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109948.5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74.21652865</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2024'!E13:E15)</f>
        <v>5247269</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2024'!C40</f>
        <v>1319382</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109948.5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47.72478933</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51.73491863</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2024'!E2:E7,'Revenues 2024'!F10:F15)</f>
        <v>244678</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2024'!F44</f>
        <v>882926</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0.277121752</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2024'!C7:C9)</f>
        <v>578620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2024'!C10:C12)</f>
        <v>95059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673679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2024'!C40</f>
        <v>1319382</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0.5106019333</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2024'!C10:C11)</f>
        <v>58118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2024'!C7:C9)</f>
        <v>578620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0.100442432</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248</v>
      </c>
      <c r="D41" s="75">
        <f>'Expenses 2024'!D40</f>
        <v>1033743</v>
      </c>
      <c r="E41" s="164">
        <f t="shared" ref="E41:E44" si="1">D41/$D$44</f>
        <v>0.7835054594</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2024'!E40</f>
        <v>189255</v>
      </c>
      <c r="E42" s="164">
        <f t="shared" si="1"/>
        <v>0.143442157</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2024'!F40</f>
        <v>96384</v>
      </c>
      <c r="E43" s="164">
        <f t="shared" si="1"/>
        <v>0.07305238362</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1319382</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2024'!F9</f>
        <v>461506</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2024'!F40</f>
        <v>96384</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4.788201361</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2024'!E2:E10)</f>
        <v>583139</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2024'!E19:E22)</f>
        <v>35492</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16.43015327</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2024'!E18</f>
        <v>8195488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YOGI BERRA MUSEUM &amp; LEARNING CENTER</v>
      </c>
      <c r="B1" s="2" t="s">
        <v>249</v>
      </c>
      <c r="C1" s="138"/>
      <c r="D1" s="138"/>
      <c r="E1" s="138"/>
      <c r="F1" s="139"/>
      <c r="G1" s="139"/>
      <c r="H1" s="139"/>
      <c r="I1" s="43"/>
      <c r="J1" s="43"/>
      <c r="K1" s="43"/>
      <c r="L1" s="43"/>
      <c r="M1" s="43"/>
      <c r="N1" s="43"/>
      <c r="O1" s="43"/>
      <c r="P1" s="43"/>
      <c r="Q1" s="43"/>
      <c r="R1" s="43"/>
      <c r="S1" s="43"/>
      <c r="T1" s="43"/>
      <c r="U1" s="43"/>
      <c r="V1" s="43"/>
      <c r="W1" s="43"/>
      <c r="X1" s="43"/>
      <c r="Y1" s="43"/>
    </row>
    <row r="2">
      <c r="A2" s="140" t="s">
        <v>183</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184</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250</v>
      </c>
      <c r="E4" s="45" t="s">
        <v>251</v>
      </c>
      <c r="F4" s="45" t="s">
        <v>252</v>
      </c>
      <c r="G4" s="59" t="s">
        <v>253</v>
      </c>
      <c r="H4" s="59"/>
      <c r="I4" s="43"/>
      <c r="J4" s="43"/>
      <c r="K4" s="43"/>
      <c r="L4" s="43"/>
      <c r="M4" s="43"/>
      <c r="N4" s="43"/>
      <c r="O4" s="43"/>
      <c r="P4" s="43"/>
      <c r="Q4" s="43"/>
      <c r="R4" s="43"/>
      <c r="S4" s="43"/>
      <c r="T4" s="43"/>
      <c r="U4" s="43"/>
      <c r="V4" s="43"/>
      <c r="W4" s="43"/>
      <c r="X4" s="43"/>
      <c r="Y4" s="43"/>
    </row>
    <row r="5">
      <c r="A5" s="138"/>
      <c r="B5" s="49"/>
      <c r="C5" s="147" t="s">
        <v>183</v>
      </c>
      <c r="D5" s="176">
        <f>'Ratios 2022'!D8</f>
        <v>5.59806876</v>
      </c>
      <c r="E5" s="176">
        <f>'Ratios 2023'!D8</f>
        <v>5.414829626</v>
      </c>
      <c r="F5" s="176">
        <f>'Ratios 2024'!D8</f>
        <v>4.010129293</v>
      </c>
      <c r="G5" s="176">
        <f>average(D5:F5)</f>
        <v>5.007675893</v>
      </c>
      <c r="H5" s="149" t="s">
        <v>190</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191</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192</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250</v>
      </c>
      <c r="E9" s="45" t="s">
        <v>251</v>
      </c>
      <c r="F9" s="45" t="s">
        <v>252</v>
      </c>
      <c r="G9" s="59" t="s">
        <v>253</v>
      </c>
      <c r="H9" s="59"/>
      <c r="I9" s="43"/>
      <c r="J9" s="43"/>
      <c r="K9" s="43"/>
      <c r="L9" s="43"/>
      <c r="M9" s="43"/>
      <c r="N9" s="43"/>
      <c r="O9" s="43"/>
      <c r="P9" s="43"/>
      <c r="Q9" s="43"/>
      <c r="R9" s="43"/>
      <c r="S9" s="43"/>
      <c r="T9" s="43"/>
      <c r="U9" s="43"/>
      <c r="V9" s="43"/>
      <c r="W9" s="43"/>
      <c r="X9" s="43"/>
      <c r="Y9" s="43"/>
    </row>
    <row r="10">
      <c r="A10" s="138"/>
      <c r="B10" s="49"/>
      <c r="C10" s="147" t="s">
        <v>191</v>
      </c>
      <c r="D10" s="148">
        <f>'Ratios 2022'!D14</f>
        <v>74.76324413</v>
      </c>
      <c r="E10" s="148">
        <f>'Ratios 2023'!D14</f>
        <v>73.15900305</v>
      </c>
      <c r="F10" s="148">
        <f>'Ratios 2024'!D14</f>
        <v>74.21652865</v>
      </c>
      <c r="G10" s="176">
        <f>average(D10:F10)</f>
        <v>74.04625861</v>
      </c>
      <c r="H10" s="149" t="s">
        <v>190</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196</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197</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250</v>
      </c>
      <c r="E14" s="45" t="s">
        <v>251</v>
      </c>
      <c r="F14" s="45" t="s">
        <v>252</v>
      </c>
      <c r="G14" s="59" t="s">
        <v>253</v>
      </c>
      <c r="H14" s="59"/>
      <c r="I14" s="43"/>
      <c r="J14" s="43"/>
      <c r="K14" s="43"/>
      <c r="L14" s="43"/>
      <c r="M14" s="43"/>
      <c r="N14" s="43"/>
      <c r="O14" s="43"/>
      <c r="P14" s="43"/>
      <c r="Q14" s="43"/>
      <c r="R14" s="43"/>
      <c r="S14" s="43"/>
      <c r="T14" s="43"/>
      <c r="U14" s="43"/>
      <c r="V14" s="43"/>
      <c r="W14" s="43"/>
      <c r="X14" s="43"/>
      <c r="Y14" s="43"/>
    </row>
    <row r="15">
      <c r="A15" s="138"/>
      <c r="B15" s="49"/>
      <c r="C15" s="147" t="s">
        <v>199</v>
      </c>
      <c r="D15" s="179">
        <f>'Ratios 2022'!D20</f>
        <v>39.96570515</v>
      </c>
      <c r="E15" s="179">
        <f>'Ratios 2023'!D20</f>
        <v>43.32314837</v>
      </c>
      <c r="F15" s="179">
        <f>'Ratios 2024'!D20</f>
        <v>47.72478933</v>
      </c>
      <c r="G15" s="176">
        <f>average(D15:F15)</f>
        <v>43.67121428</v>
      </c>
      <c r="H15" s="149" t="s">
        <v>190</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201</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202</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250</v>
      </c>
      <c r="E19" s="45" t="s">
        <v>251</v>
      </c>
      <c r="F19" s="45" t="s">
        <v>252</v>
      </c>
      <c r="G19" s="59" t="s">
        <v>253</v>
      </c>
      <c r="H19" s="59"/>
      <c r="I19" s="43"/>
      <c r="J19" s="43"/>
      <c r="K19" s="43"/>
      <c r="L19" s="43"/>
      <c r="M19" s="43"/>
      <c r="N19" s="43"/>
      <c r="O19" s="43"/>
      <c r="P19" s="43"/>
      <c r="Q19" s="43"/>
      <c r="R19" s="43"/>
      <c r="S19" s="43"/>
      <c r="T19" s="43"/>
      <c r="U19" s="43"/>
      <c r="V19" s="43"/>
      <c r="W19" s="43"/>
      <c r="X19" s="43"/>
      <c r="Y19" s="43"/>
    </row>
    <row r="20">
      <c r="A20" s="138"/>
      <c r="B20" s="49"/>
      <c r="C20" s="147" t="s">
        <v>201</v>
      </c>
      <c r="D20" s="162">
        <f>'Ratios 2022'!D26</f>
        <v>0.3432300988</v>
      </c>
      <c r="E20" s="162">
        <f>'Ratios 2023'!D26</f>
        <v>0.3213617547</v>
      </c>
      <c r="F20" s="162">
        <f>'Ratios 2024'!D26</f>
        <v>0.277121752</v>
      </c>
      <c r="G20" s="180">
        <f>average(D20:F20)</f>
        <v>0.3139045352</v>
      </c>
      <c r="H20" s="149" t="s">
        <v>205</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206</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207</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250</v>
      </c>
      <c r="E24" s="45" t="s">
        <v>251</v>
      </c>
      <c r="F24" s="45" t="s">
        <v>252</v>
      </c>
      <c r="G24" s="59" t="s">
        <v>253</v>
      </c>
      <c r="H24" s="59"/>
      <c r="I24" s="43"/>
      <c r="J24" s="43"/>
      <c r="K24" s="43"/>
      <c r="L24" s="43"/>
      <c r="M24" s="43"/>
      <c r="N24" s="43"/>
      <c r="O24" s="43"/>
      <c r="P24" s="43"/>
      <c r="Q24" s="43"/>
      <c r="R24" s="43"/>
      <c r="S24" s="43"/>
      <c r="T24" s="43"/>
      <c r="U24" s="43"/>
      <c r="V24" s="43"/>
      <c r="W24" s="43"/>
      <c r="X24" s="43"/>
      <c r="Y24" s="43"/>
    </row>
    <row r="25">
      <c r="A25" s="138"/>
      <c r="B25" s="49"/>
      <c r="C25" s="147" t="s">
        <v>211</v>
      </c>
      <c r="D25" s="162">
        <f>'Ratios 2022'!D33</f>
        <v>0.4798735572</v>
      </c>
      <c r="E25" s="162">
        <f>'Ratios 2023'!D33</f>
        <v>0.4913344861</v>
      </c>
      <c r="F25" s="162">
        <f>'Ratios 2024'!D33</f>
        <v>0.5106019333</v>
      </c>
      <c r="G25" s="180">
        <f>average(D25:F25)</f>
        <v>0.4939366589</v>
      </c>
      <c r="H25" s="149" t="s">
        <v>212</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213</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214</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250</v>
      </c>
      <c r="E29" s="45" t="s">
        <v>251</v>
      </c>
      <c r="F29" s="45" t="s">
        <v>252</v>
      </c>
      <c r="G29" s="59" t="s">
        <v>253</v>
      </c>
      <c r="H29" s="59"/>
      <c r="I29" s="43"/>
      <c r="J29" s="43"/>
      <c r="K29" s="43"/>
      <c r="L29" s="43"/>
      <c r="M29" s="43"/>
      <c r="N29" s="43"/>
      <c r="O29" s="43"/>
      <c r="P29" s="43"/>
      <c r="Q29" s="43"/>
      <c r="R29" s="43"/>
      <c r="S29" s="43"/>
      <c r="T29" s="43"/>
      <c r="U29" s="43"/>
      <c r="V29" s="43"/>
      <c r="W29" s="43"/>
      <c r="X29" s="43"/>
      <c r="Y29" s="43"/>
    </row>
    <row r="30">
      <c r="A30" s="138"/>
      <c r="B30" s="49"/>
      <c r="C30" s="147" t="s">
        <v>213</v>
      </c>
      <c r="D30" s="162">
        <f>'Ratios 2022'!D38</f>
        <v>0.1562618721</v>
      </c>
      <c r="E30" s="162">
        <f>'Ratios 2023'!D38</f>
        <v>0.1163076352</v>
      </c>
      <c r="F30" s="162">
        <f>'Ratios 2024'!D38</f>
        <v>0.100442432</v>
      </c>
      <c r="G30" s="180">
        <f>average(D30:F30)</f>
        <v>0.1243373131</v>
      </c>
      <c r="H30" s="149" t="s">
        <v>216</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217</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218</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250</v>
      </c>
      <c r="E34" s="45" t="s">
        <v>251</v>
      </c>
      <c r="F34" s="45" t="s">
        <v>252</v>
      </c>
      <c r="G34" s="59" t="s">
        <v>253</v>
      </c>
      <c r="H34" s="59"/>
      <c r="I34" s="43"/>
      <c r="J34" s="43"/>
      <c r="K34" s="43"/>
      <c r="L34" s="43"/>
      <c r="M34" s="43"/>
      <c r="N34" s="43"/>
      <c r="O34" s="43"/>
      <c r="P34" s="43"/>
      <c r="Q34" s="43"/>
      <c r="R34" s="43"/>
      <c r="S34" s="43"/>
      <c r="T34" s="43"/>
      <c r="U34" s="43"/>
      <c r="V34" s="43"/>
      <c r="W34" s="43"/>
      <c r="X34" s="43"/>
      <c r="Y34" s="43"/>
    </row>
    <row r="35">
      <c r="A35" s="138"/>
      <c r="B35" s="49"/>
      <c r="C35" s="147" t="s">
        <v>254</v>
      </c>
      <c r="D35" s="162">
        <f>'Ratios 2022'!E41</f>
        <v>0.6387611217</v>
      </c>
      <c r="E35" s="162">
        <f>'Ratios 2023'!E41</f>
        <v>0.7850196607</v>
      </c>
      <c r="F35" s="162">
        <f>'Ratios 2024'!E41</f>
        <v>0.7835054594</v>
      </c>
      <c r="G35" s="180">
        <f t="shared" ref="G35:G37" si="1">average(D35:F35)</f>
        <v>0.7357620806</v>
      </c>
      <c r="H35" s="180"/>
      <c r="I35" s="43"/>
      <c r="J35" s="43"/>
      <c r="K35" s="43"/>
      <c r="L35" s="43"/>
      <c r="M35" s="43"/>
      <c r="N35" s="43"/>
      <c r="O35" s="43"/>
      <c r="P35" s="43"/>
      <c r="Q35" s="43"/>
      <c r="R35" s="43"/>
      <c r="S35" s="43"/>
      <c r="T35" s="43"/>
      <c r="U35" s="43"/>
      <c r="V35" s="43"/>
      <c r="W35" s="43"/>
      <c r="X35" s="43"/>
      <c r="Y35" s="43"/>
    </row>
    <row r="36">
      <c r="A36" s="138"/>
      <c r="B36" s="52"/>
      <c r="C36" s="147" t="s">
        <v>220</v>
      </c>
      <c r="D36" s="162">
        <f>'Ratios 2022'!E42</f>
        <v>0.2334041845</v>
      </c>
      <c r="E36" s="162">
        <f>'Ratios 2023'!E42</f>
        <v>0.147712081</v>
      </c>
      <c r="F36" s="162">
        <f>'Ratios 2024'!E42</f>
        <v>0.143442157</v>
      </c>
      <c r="G36" s="180">
        <f t="shared" si="1"/>
        <v>0.1748528075</v>
      </c>
      <c r="H36" s="180"/>
      <c r="I36" s="43"/>
      <c r="J36" s="43"/>
      <c r="K36" s="43"/>
      <c r="L36" s="43"/>
      <c r="M36" s="43"/>
      <c r="N36" s="43"/>
      <c r="O36" s="43"/>
      <c r="P36" s="43"/>
      <c r="Q36" s="43"/>
      <c r="R36" s="43"/>
      <c r="S36" s="43"/>
      <c r="T36" s="43"/>
      <c r="U36" s="43"/>
      <c r="V36" s="43"/>
      <c r="W36" s="43"/>
      <c r="X36" s="43"/>
      <c r="Y36" s="43"/>
    </row>
    <row r="37">
      <c r="A37" s="138"/>
      <c r="B37" s="181"/>
      <c r="C37" s="147" t="s">
        <v>221</v>
      </c>
      <c r="D37" s="162">
        <f>'Ratios 2022'!E43</f>
        <v>0.1278346938</v>
      </c>
      <c r="E37" s="162">
        <f>'Ratios 2023'!E43</f>
        <v>0.06726825824</v>
      </c>
      <c r="F37" s="162">
        <f>'Ratios 2024'!E43</f>
        <v>0.07305238362</v>
      </c>
      <c r="G37" s="180">
        <f t="shared" si="1"/>
        <v>0.08938511189</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222</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223</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250</v>
      </c>
      <c r="E41" s="45" t="s">
        <v>251</v>
      </c>
      <c r="F41" s="45" t="s">
        <v>252</v>
      </c>
      <c r="G41" s="59" t="s">
        <v>253</v>
      </c>
      <c r="H41" s="59"/>
      <c r="I41" s="43"/>
      <c r="J41" s="43"/>
      <c r="K41" s="43"/>
      <c r="L41" s="43"/>
      <c r="M41" s="43"/>
      <c r="N41" s="43"/>
      <c r="O41" s="43"/>
      <c r="P41" s="43"/>
      <c r="Q41" s="43"/>
      <c r="R41" s="43"/>
      <c r="S41" s="43"/>
      <c r="T41" s="43"/>
      <c r="U41" s="43"/>
      <c r="V41" s="43"/>
      <c r="W41" s="43"/>
      <c r="X41" s="43"/>
      <c r="Y41" s="43"/>
    </row>
    <row r="42">
      <c r="A42" s="138"/>
      <c r="B42" s="49"/>
      <c r="C42" s="147" t="s">
        <v>226</v>
      </c>
      <c r="D42" s="165">
        <f>'Ratios 2022'!D49</f>
        <v>3.510501555</v>
      </c>
      <c r="E42" s="165">
        <f>'Ratios 2023'!D49</f>
        <v>5.820822538</v>
      </c>
      <c r="F42" s="165">
        <f>'Ratios 2024'!D49</f>
        <v>4.788201361</v>
      </c>
      <c r="G42" s="182">
        <f>if((D42+E42+F42=0),0,(D42+E42+F42)/3)</f>
        <v>4.706508485</v>
      </c>
      <c r="H42" s="149" t="s">
        <v>227</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228</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229</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250</v>
      </c>
      <c r="E46" s="45" t="s">
        <v>251</v>
      </c>
      <c r="F46" s="45" t="s">
        <v>252</v>
      </c>
      <c r="G46" s="59" t="s">
        <v>253</v>
      </c>
      <c r="H46" s="59"/>
      <c r="I46" s="43"/>
      <c r="J46" s="43"/>
      <c r="K46" s="43"/>
      <c r="L46" s="43"/>
      <c r="M46" s="43"/>
      <c r="N46" s="43"/>
      <c r="O46" s="43"/>
      <c r="P46" s="43"/>
      <c r="Q46" s="43"/>
      <c r="R46" s="43"/>
      <c r="S46" s="43"/>
      <c r="T46" s="43"/>
      <c r="U46" s="43"/>
      <c r="V46" s="43"/>
      <c r="W46" s="43"/>
      <c r="X46" s="43"/>
      <c r="Y46" s="43"/>
    </row>
    <row r="47">
      <c r="A47" s="138"/>
      <c r="B47" s="49"/>
      <c r="C47" s="147" t="s">
        <v>232</v>
      </c>
      <c r="D47" s="148">
        <f>'Ratios 2022'!D54</f>
        <v>8.926813086</v>
      </c>
      <c r="E47" s="148">
        <f>'Ratios 2023'!D54</f>
        <v>16.6852699</v>
      </c>
      <c r="F47" s="148">
        <f>'Ratios 2024'!D54</f>
        <v>16.43015327</v>
      </c>
      <c r="G47" s="176">
        <f>average(D47:F47)</f>
        <v>14.01407875</v>
      </c>
      <c r="H47" s="149" t="s">
        <v>233</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234</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235</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250</v>
      </c>
      <c r="E51" s="45" t="s">
        <v>251</v>
      </c>
      <c r="F51" s="45" t="s">
        <v>252</v>
      </c>
      <c r="G51" s="59" t="s">
        <v>253</v>
      </c>
      <c r="H51" s="59"/>
      <c r="I51" s="43"/>
      <c r="J51" s="43"/>
      <c r="K51" s="43"/>
      <c r="L51" s="43"/>
      <c r="M51" s="43"/>
      <c r="N51" s="43"/>
      <c r="O51" s="43"/>
      <c r="P51" s="43"/>
      <c r="Q51" s="43"/>
      <c r="R51" s="43"/>
      <c r="S51" s="43"/>
      <c r="T51" s="43"/>
      <c r="U51" s="43"/>
      <c r="V51" s="43"/>
      <c r="W51" s="43"/>
      <c r="X51" s="43"/>
      <c r="Y51" s="43"/>
    </row>
    <row r="52">
      <c r="A52" s="138"/>
      <c r="B52" s="49"/>
      <c r="C52" s="147" t="s">
        <v>238</v>
      </c>
      <c r="D52" s="183">
        <f>'Ratios 2022'!D59</f>
        <v>0</v>
      </c>
      <c r="E52" s="183">
        <f>'Ratios 2023'!D59</f>
        <v>0</v>
      </c>
      <c r="F52" s="183">
        <f>'Ratios 2024'!D59</f>
        <v>0</v>
      </c>
      <c r="G52" s="184">
        <f>average(D52:F52)</f>
        <v>0</v>
      </c>
      <c r="H52" s="149" t="s">
        <v>239</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YOGI BERRA MUSEUM &amp; LEARNING CENTER</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YOGI BERRA MUSEUM &amp; LEARNING CENTER</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6135.0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265992.0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65750.0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238930.0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19733.0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576807</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70199.0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19052.0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5200.0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94451</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89801.0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7425.0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124.0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7301</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7301</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82</v>
      </c>
      <c r="D26" s="50">
        <v>435966.0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419753.0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16213</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16213</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59938.0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84712.0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-24774</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44162.0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28994.0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15168</v>
      </c>
      <c r="G38" s="43"/>
      <c r="H38" s="43"/>
      <c r="I38" s="43"/>
      <c r="J38" s="43"/>
      <c r="K38" s="43"/>
      <c r="L38" s="43"/>
      <c r="M38" s="43"/>
      <c r="N38" s="43"/>
      <c r="O38" s="43"/>
      <c r="P38" s="43"/>
      <c r="Q38" s="43"/>
      <c r="R38" s="43"/>
      <c r="S38" s="43"/>
      <c r="T38" s="43"/>
      <c r="U38" s="43"/>
      <c r="V38" s="43"/>
      <c r="W38" s="43"/>
      <c r="X38" s="43"/>
      <c r="Y38" s="43"/>
      <c r="Z38" s="43"/>
    </row>
    <row r="39">
      <c r="A39" s="49"/>
      <c r="B39" s="45" t="s">
        <v>98</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99</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774967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YOGI BERRA MUSEUM &amp; LEARNING CENTER</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259007</v>
      </c>
      <c r="D7" s="99">
        <v>72983.0</v>
      </c>
      <c r="E7" s="99">
        <v>113041.0</v>
      </c>
      <c r="F7" s="99">
        <v>72983.0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111</v>
      </c>
      <c r="C9" s="98">
        <f t="shared" si="1"/>
        <v>241115</v>
      </c>
      <c r="D9" s="99">
        <v>147388.0</v>
      </c>
      <c r="E9" s="99">
        <v>35115.0</v>
      </c>
      <c r="F9" s="99">
        <v>58612.0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6536</v>
      </c>
      <c r="D10" s="99">
        <v>5462.0</v>
      </c>
      <c r="E10" s="99">
        <v>160.0</v>
      </c>
      <c r="F10" s="99">
        <v>914.0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71614</v>
      </c>
      <c r="D11" s="99">
        <v>51845.0</v>
      </c>
      <c r="E11" s="99">
        <v>6236.0</v>
      </c>
      <c r="F11" s="99">
        <v>13533.0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38521</v>
      </c>
      <c r="D12" s="99">
        <v>20519.0</v>
      </c>
      <c r="E12" s="99">
        <v>9256.0</v>
      </c>
      <c r="F12" s="99">
        <v>8746.0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21000</v>
      </c>
      <c r="D16" s="99">
        <v>0.0</v>
      </c>
      <c r="E16" s="99">
        <v>21000.0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9397</v>
      </c>
      <c r="D18" s="99">
        <v>0.0</v>
      </c>
      <c r="E18" s="99">
        <v>0.0</v>
      </c>
      <c r="F18" s="99">
        <v>9397.0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36706</v>
      </c>
      <c r="D19" s="99">
        <v>0.0</v>
      </c>
      <c r="E19" s="99">
        <v>36706.0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18744</v>
      </c>
      <c r="D20" s="99">
        <v>0.0</v>
      </c>
      <c r="E20" s="99">
        <v>18744.0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1547</v>
      </c>
      <c r="D21" s="99">
        <v>0.0</v>
      </c>
      <c r="E21" s="99">
        <v>1547.0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16073</v>
      </c>
      <c r="D22" s="99">
        <v>1843.0</v>
      </c>
      <c r="E22" s="99">
        <v>14230.0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6685</v>
      </c>
      <c r="D23" s="99">
        <v>3343.0</v>
      </c>
      <c r="E23" s="99">
        <v>3342.0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30205</v>
      </c>
      <c r="D25" s="99">
        <v>28695.0</v>
      </c>
      <c r="E25" s="99">
        <v>1510.0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361151</v>
      </c>
      <c r="D31" s="99">
        <v>326146.0</v>
      </c>
      <c r="E31" s="99">
        <v>35005.0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32098</v>
      </c>
      <c r="D32" s="99">
        <v>30493.0</v>
      </c>
      <c r="E32" s="99">
        <v>1605.0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42052</v>
      </c>
      <c r="D34" s="99">
        <v>42052.0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36975</v>
      </c>
      <c r="D35" s="99">
        <v>36975.0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21623</v>
      </c>
      <c r="D36" s="99">
        <v>21623.0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17082</v>
      </c>
      <c r="D37" s="99">
        <v>15432.0</v>
      </c>
      <c r="E37" s="99">
        <v>1650.0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17193</v>
      </c>
      <c r="D38" s="99">
        <v>16216.0</v>
      </c>
      <c r="E38" s="99">
        <v>853.0</v>
      </c>
      <c r="F38" s="99">
        <v>124.0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1285324</v>
      </c>
      <c r="D40" s="103">
        <f t="shared" si="2"/>
        <v>821015</v>
      </c>
      <c r="E40" s="103">
        <f t="shared" si="2"/>
        <v>300000</v>
      </c>
      <c r="F40" s="103">
        <f t="shared" si="2"/>
        <v>164309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YOGI BERRA MUSEUM &amp; LEARNING CENTER</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121626.0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309506.0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278130.0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1083.0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53770.0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16267.0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8147400.0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5106857.0</v>
      </c>
      <c r="E12" s="108">
        <f>D11-D12</f>
        <v>3040543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4280740.0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8101665</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44920.0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42500.0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87420</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8007916.0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6329.0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8014245</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8101665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YOGI BERRA MUSEUM &amp; LEARNING CENTER</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2022'!C40</f>
        <v>1285324</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2022'!C31</f>
        <v>361151</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924173</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77014.41667</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2022'!E2+'Balance Sheet 2022'!E3</f>
        <v>431132</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5.59806876</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2022'!E30</f>
        <v>8007916</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2022'!C40</f>
        <v>1285324</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107110.3333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74.76324413</v>
      </c>
      <c r="E14" s="149" t="s">
        <v>190</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2022'!E13:E15)</f>
        <v>4280740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2022'!C40</f>
        <v>1285324</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107110.3333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39.96570515</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45.56377391</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2022'!E2:E7,'Revenues 2022'!F10:F15)</f>
        <v>265992</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2022'!F44</f>
        <v>774967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0.3432300988</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2022'!C7:C9)</f>
        <v>500122</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2022'!C10:C12)</f>
        <v>116671</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616793</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2022'!C40</f>
        <v>1285324</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0.4798735572</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2022'!C10:C11)</f>
        <v>78150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2022'!C7:C9)</f>
        <v>500122</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0.1562618721</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219</v>
      </c>
      <c r="D41" s="75">
        <f>'Expenses 2022'!D40</f>
        <v>821015</v>
      </c>
      <c r="E41" s="164">
        <f t="shared" ref="E41:E44" si="1">D41/$D$44</f>
        <v>0.6387611217</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2022'!E40</f>
        <v>300000</v>
      </c>
      <c r="E42" s="164">
        <f t="shared" si="1"/>
        <v>0.2334041845</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2022'!F40</f>
        <v>164309</v>
      </c>
      <c r="E43" s="164">
        <f t="shared" si="1"/>
        <v>0.1278346938</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1285324</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2022'!F9</f>
        <v>576807</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2022'!F40</f>
        <v>164309</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3.510501555</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2022'!E2:E10)</f>
        <v>780382</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2022'!E19:E22)</f>
        <v>87420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8.926813086</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2022'!E18</f>
        <v>8101665</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YOGI BERRA MUSEUM &amp; LEARNING CENTER</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4300.0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270540.0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1474.0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242688.0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13466.0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519002</v>
      </c>
      <c r="G9" s="58"/>
      <c r="H9" s="58"/>
      <c r="I9" s="58"/>
      <c r="J9" s="58"/>
      <c r="K9" s="58"/>
      <c r="L9" s="58"/>
      <c r="M9" s="58"/>
      <c r="N9" s="58"/>
      <c r="O9" s="58"/>
      <c r="P9" s="58"/>
      <c r="Q9" s="58"/>
      <c r="R9" s="58"/>
      <c r="S9" s="58"/>
      <c r="T9" s="58"/>
      <c r="U9" s="58"/>
      <c r="V9" s="58"/>
      <c r="W9" s="58"/>
      <c r="X9" s="58"/>
      <c r="Y9" s="58"/>
      <c r="Z9" s="58"/>
    </row>
    <row r="10">
      <c r="A10" s="44" t="s">
        <v>62</v>
      </c>
      <c r="B10" s="59" t="s">
        <v>63</v>
      </c>
      <c r="C10" s="60" t="s">
        <v>66</v>
      </c>
      <c r="D10" s="15"/>
      <c r="E10" s="15"/>
      <c r="F10" s="48">
        <v>90494.0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25966.0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t="s">
        <v>64</v>
      </c>
      <c r="D12" s="61"/>
      <c r="E12" s="61"/>
      <c r="F12" s="62">
        <v>24017.0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140477</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110369.0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7600.0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760.0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6840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6840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240</v>
      </c>
      <c r="D26" s="50">
        <v>291206.0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267908.0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23298</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23298</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103382.0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104988.0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-1606</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102243.0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58768.0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43475</v>
      </c>
      <c r="G38" s="43"/>
      <c r="H38" s="43"/>
      <c r="I38" s="43"/>
      <c r="J38" s="43"/>
      <c r="K38" s="43"/>
      <c r="L38" s="43"/>
      <c r="M38" s="43"/>
      <c r="N38" s="43"/>
      <c r="O38" s="43"/>
      <c r="P38" s="43"/>
      <c r="Q38" s="43"/>
      <c r="R38" s="43"/>
      <c r="S38" s="43"/>
      <c r="T38" s="43"/>
      <c r="U38" s="43"/>
      <c r="V38" s="43"/>
      <c r="W38" s="43"/>
      <c r="X38" s="43"/>
      <c r="Y38" s="43"/>
      <c r="Z38" s="43"/>
    </row>
    <row r="39">
      <c r="A39" s="49"/>
      <c r="B39" s="45" t="s">
        <v>98</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841855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YOGI BERRA MUSEUM &amp; LEARNING CENTER</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298079</v>
      </c>
      <c r="D7" s="99">
        <v>208135.0</v>
      </c>
      <c r="E7" s="99">
        <v>34949.0</v>
      </c>
      <c r="F7" s="99">
        <v>54995.0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251455</v>
      </c>
      <c r="D9" s="99">
        <v>203944.0</v>
      </c>
      <c r="E9" s="99">
        <v>20598.0</v>
      </c>
      <c r="F9" s="99">
        <v>26913.0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7189</v>
      </c>
      <c r="D10" s="99">
        <v>6514.0</v>
      </c>
      <c r="E10" s="99">
        <v>313.0</v>
      </c>
      <c r="F10" s="99">
        <v>362.0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56726</v>
      </c>
      <c r="D11" s="99">
        <v>52626.0</v>
      </c>
      <c r="E11" s="99">
        <v>2043.0</v>
      </c>
      <c r="F11" s="99">
        <v>2057.0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37807</v>
      </c>
      <c r="D12" s="99">
        <v>29651.0</v>
      </c>
      <c r="E12" s="99">
        <v>3320.0</v>
      </c>
      <c r="F12" s="99">
        <v>4836.0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27850</v>
      </c>
      <c r="D16" s="99">
        <v>0.0</v>
      </c>
      <c r="E16" s="99">
        <v>27850.0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35999</v>
      </c>
      <c r="D19" s="99">
        <v>0.0</v>
      </c>
      <c r="E19" s="99">
        <v>35999.0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7217</v>
      </c>
      <c r="D20" s="99">
        <v>0.0</v>
      </c>
      <c r="E20" s="99">
        <v>7217.0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5070</v>
      </c>
      <c r="D21" s="99">
        <v>0.0</v>
      </c>
      <c r="E21" s="99">
        <v>5070.0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16868</v>
      </c>
      <c r="D22" s="99">
        <v>1932.0</v>
      </c>
      <c r="E22" s="99">
        <v>14936.0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6472</v>
      </c>
      <c r="D23" s="99">
        <v>3236.0</v>
      </c>
      <c r="E23" s="99">
        <v>3236.0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33466</v>
      </c>
      <c r="D25" s="99">
        <v>31793.0</v>
      </c>
      <c r="E25" s="99">
        <v>1673.0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51</v>
      </c>
      <c r="D26" s="99">
        <v>0.0</v>
      </c>
      <c r="E26" s="99">
        <v>51.0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231</v>
      </c>
      <c r="D28" s="99">
        <v>0.0</v>
      </c>
      <c r="E28" s="99">
        <v>231.0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370234</v>
      </c>
      <c r="D31" s="99">
        <v>335276.0</v>
      </c>
      <c r="E31" s="99">
        <v>34958.0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36136</v>
      </c>
      <c r="D32" s="99">
        <v>34329.0</v>
      </c>
      <c r="E32" s="99">
        <v>1807.0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137</v>
      </c>
      <c r="C34" s="98">
        <f t="shared" si="1"/>
        <v>66521</v>
      </c>
      <c r="D34" s="99">
        <v>66521.0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241</v>
      </c>
      <c r="C35" s="98">
        <f t="shared" si="1"/>
        <v>30777</v>
      </c>
      <c r="D35" s="99">
        <v>29238.0</v>
      </c>
      <c r="E35" s="99">
        <v>1539.0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242</v>
      </c>
      <c r="C36" s="98">
        <f t="shared" si="1"/>
        <v>16455</v>
      </c>
      <c r="D36" s="99">
        <v>16455.0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136</v>
      </c>
      <c r="C37" s="98">
        <f t="shared" si="1"/>
        <v>15290</v>
      </c>
      <c r="D37" s="99">
        <v>15290.0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5591</v>
      </c>
      <c r="D38" s="99">
        <v>5591.0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1325484</v>
      </c>
      <c r="D40" s="103">
        <f t="shared" si="2"/>
        <v>1040531</v>
      </c>
      <c r="E40" s="103">
        <f t="shared" si="2"/>
        <v>195790</v>
      </c>
      <c r="F40" s="103">
        <f t="shared" si="2"/>
        <v>89163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YOGI BERRA MUSEUM &amp; LEARNING CENTER</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150362.0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280681.0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147794.0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1740.0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84333.0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9859.0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8154592.0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5477091.0</v>
      </c>
      <c r="E12" s="108">
        <f>D11-D12</f>
        <v>2677501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4785345.0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8137615</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25137.0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15304.0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40441</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8080924.0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16250.0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8097174</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8137615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