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<sst xmlns="http://schemas.openxmlformats.org/spreadsheetml/2006/main" count="866" uniqueCount="250">
  <si>
    <t>NATIONAL ADOPTION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</si>
  <si>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</si>
  <si>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</si>
  <si>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</si>
  <si>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</si>
  <si>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</si>
  <si>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</si>
  <si>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</si>
  <si>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</si>
  <si>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</si>
  <si>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</si>
  <si>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</si>
  <si>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</si>
  <si>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</si>
  <si>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</si>
  <si>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</si>
  <si>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</si>
  <si>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</si>
  <si>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</si>
  <si>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</si>
  <si>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</si>
  <si>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</si>
  <si>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</si>
  <si>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</si>
  <si>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</si>
  <si>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</si>
  <si>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</si>
  <si>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</si>
  <si>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</si>
  <si>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</si>
  <si>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</si>
  <si>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</si>
  <si>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</si>
  <si>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</si>
  <si>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</si>
  <si>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</si>
  <si>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</si>
  <si>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</si>
  <si>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</si>
  <si>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</si>
  <si>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</si>
  <si>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</si>
  <si>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</si>
  <si>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</si>
  <si>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</si>
  <si>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</si>
  <si>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</si>
  <si>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</si>
  <si>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</si>
  <si>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</si>
  <si>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</si>
  <si>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</si>
  <si>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</si>
  <si>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</si>
  <si>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</si>
  <si>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</si>
  <si>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</si>
  <si>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</si>
  <si>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</si>
  <si>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</si>
  <si>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</si>
  <si>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</si>
  <si>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</si>
  <si>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</si>
  <si>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</si>
  <si>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</si>
  <si>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</si>
  <si>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</si>
  <si>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</si>
  <si>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</si>
  <si>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</si>
  <si>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</si>
  <si>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</si>
  <si>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</si>
  <si>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</si>
  <si>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</si>
  <si>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</si>
  <si>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</si>
  <si>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</si>
  <si>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</si>
  <si>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</si>
  <si>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</si>
  <si>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</si>
  <si>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</si>
  <si>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</si>
  <si>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</si>
  <si>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</si>
  <si>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</si>
  <si>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</si>
  <si>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</si>
  <si>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</si>
  <si>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</si>
  <si>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</si>
  <si>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</si>
  <si>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</si>
  <si>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</si>
  <si>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</si>
  <si>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</si>
  <si>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</si>
  <si>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</si>
  <si>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</si>
  <si>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</si>
  <si>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</si>
  <si>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</si>
  <si>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</si>
  <si>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</si>
  <si>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</si>
  <si>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</si>
  <si>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</si>
  <si>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</si>
  <si>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</si>
  <si>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</si>
  <si>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</si>
  <si>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</si>
  <si>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</si>
  <si>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</si>
  <si>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</si>
  <si>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</si>
  <si>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</si>
  <si>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</si>
  <si>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</si>
  <si>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</si>
  <si>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</si>
  <si>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</si>
  <si>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</si>
  <si>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</si>
  <si>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</si>
  <si>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</si>
  <si>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</si>
  <si>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</si>
  <si>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</si>
  <si>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</si>
  <si>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</si>
  <si>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</si>
  <si>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CO-OP PARTNERS SUB-CONT</t>
  </si>
  <si>
    <t>THE AD COUNCIL</t>
  </si>
  <si>
    <t>MISCELLANEOUS</t>
  </si>
  <si>
    <t>PUBLICATION PRINTING AN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</si>
  <si>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</si>
  <si>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</si>
  <si>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</si>
  <si>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</si>
  <si>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</si>
  <si>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</si>
  <si>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</si>
  <si>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</si>
  <si>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</si>
  <si>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</si>
  <si>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</si>
  <si>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</si>
  <si>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</si>
  <si>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</si>
  <si>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</si>
  <si>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</si>
  <si>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</si>
  <si>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</si>
  <si>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</si>
  <si>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</si>
  <si>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</si>
  <si>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</si>
  <si>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</si>
  <si>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</si>
  <si>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</si>
  <si>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</si>
  <si>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</si>
  <si>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</si>
  <si>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</si>
  <si>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</si>
  <si>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</si>
  <si>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</si>
  <si>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</si>
  <si>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</si>
  <si>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</si>
  <si>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</si>
  <si>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</si>
  <si>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</si>
  <si>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</si>
  <si>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</si>
  <si>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</si>
  <si>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</si>
  <si>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</si>
  <si>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</si>
  <si>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</si>
  <si>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</si>
  <si>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</si>
  <si>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</si>
  <si>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</si>
  <si>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</si>
  <si>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</si>
  <si>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</si>
  <si>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</si>
  <si>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</si>
  <si>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</si>
  <si>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</si>
  <si>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</si>
  <si>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</si>
  <si>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</si>
  <si>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</si>
  <si>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</si>
  <si>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</si>
  <si>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</si>
  <si>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</si>
  <si>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</si>
  <si>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</si>
  <si>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</si>
  <si>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</si>
  <si>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</si>
  <si>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</si>
  <si>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</si>
  <si>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</si>
  <si>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</si>
  <si>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</si>
  <si>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</si>
  <si>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</si>
  <si>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</si>
  <si>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</si>
  <si>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</si>
  <si>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</si>
  <si>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</si>
  <si>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</si>
  <si>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</si>
  <si>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</si>
  <si>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</si>
  <si>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</si>
  <si>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</si>
  <si>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</si>
  <si>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</si>
  <si>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</si>
  <si>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</si>
  <si>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</si>
  <si>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</si>
  <si>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</si>
  <si>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</si>
  <si>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</si>
  <si>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</si>
  <si>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</si>
  <si>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</si>
  <si>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</si>
  <si>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</si>
  <si>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LOSS DUE TO FRAUD</t>
  </si>
  <si>
    <t>PUBLICATIONS, PRINTING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</si>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</sst>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NATIONAL ADOPTION ASSOCIATION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7357889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7357889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613157.4167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859120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1.401141007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307333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7357889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613157.4167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0.5012301762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7357889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613157.4167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1.401141007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6623406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7198612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0.9200948738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1371044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1371044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7357889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0.1863365974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1371044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7105724</v>
      </c>
      <c r="E41" s="165">
        <f t="shared" ref="E41:E44" si="1">D41/$D$44</f>
        <v>0.9657286213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252165</v>
      </c>
      <c r="E42" s="165">
        <f t="shared" si="1"/>
        <v>0.03427137865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7357889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6877820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2257351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1934579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1.166843535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2508201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ADOPTION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9419.0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61675.0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9585609.0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329651.0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9986354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253924.0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253924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5881.0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10246159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ADOPTION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310833</v>
      </c>
      <c r="D7" s="99">
        <v>245930.0</v>
      </c>
      <c r="E7" s="99">
        <v>64903.0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2172674</v>
      </c>
      <c r="D9" s="99">
        <v>2172674.0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29497</v>
      </c>
      <c r="D16" s="99">
        <v>29497.0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806884</v>
      </c>
      <c r="D20" s="99">
        <v>806884.0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2016126</v>
      </c>
      <c r="D21" s="99">
        <v>2016126.0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103925</v>
      </c>
      <c r="D22" s="99">
        <v>103478.0</v>
      </c>
      <c r="E22" s="99">
        <v>447.0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55780</v>
      </c>
      <c r="D23" s="99">
        <v>55780.0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72149</v>
      </c>
      <c r="D25" s="99">
        <v>68686.0</v>
      </c>
      <c r="E25" s="99">
        <v>3463.0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383345</v>
      </c>
      <c r="D26" s="99">
        <v>383345.0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107709</v>
      </c>
      <c r="D28" s="99">
        <v>107709.0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79750</v>
      </c>
      <c r="D32" s="99">
        <v>71994.0</v>
      </c>
      <c r="E32" s="99">
        <v>7756.0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3999373</v>
      </c>
      <c r="D34" s="99">
        <v>3958873.0</v>
      </c>
      <c r="E34" s="99">
        <v>40500.0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80644</v>
      </c>
      <c r="D35" s="99">
        <v>80644.0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10218689</v>
      </c>
      <c r="D40" s="104">
        <f t="shared" si="2"/>
        <v>10101620</v>
      </c>
      <c r="E40" s="104">
        <f t="shared" si="2"/>
        <v>117069</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ADOPTION ASSOCIATION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560989.0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2695716.0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4986.0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53021.0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7033.0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7033.0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198680.0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3513392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2692775.0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261752.0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198895.0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3153422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335803.0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24167.0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359970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3513392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NATIONAL ADOPTION ASSOCIATION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10218689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10218689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851557.4167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560989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0.6587800059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335803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10218689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851557.4167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0.3943398219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10218689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851557.4167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0.6587800059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9585609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10246159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0.9355319393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2483507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2483507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10218689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0.2430357749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2483507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2023'!D40</f>
        <v>10101620</v>
      </c>
      <c r="E41" s="165">
        <f t="shared" ref="E41:E44" si="1">D41/$D$44</f>
        <v>0.988543638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117069</v>
      </c>
      <c r="E42" s="165">
        <f t="shared" si="1"/>
        <v>0.01145636197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10218689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9986354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3314712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2954527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1.121909531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3513392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NATIONAL ADOPTION ASSOCIATION</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181</v>
      </c>
      <c r="D5" s="177">
        <f>'Ratios 2021'!D8</f>
        <v>1.06096365</v>
      </c>
      <c r="E5" s="177">
        <f>'Ratios 2022'!D8</f>
        <v>1.401141007</v>
      </c>
      <c r="F5" s="177">
        <f>'Ratios 2023'!D8</f>
        <v>0.6587800059</v>
      </c>
      <c r="G5" s="177">
        <f>average(D5:F5)</f>
        <v>1.040294888</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189</v>
      </c>
      <c r="D10" s="149">
        <f>'Ratios 2021'!D14</f>
        <v>0.8592695108</v>
      </c>
      <c r="E10" s="149">
        <f>'Ratios 2022'!D14</f>
        <v>0.5012301762</v>
      </c>
      <c r="F10" s="149">
        <f>'Ratios 2023'!D14</f>
        <v>0.3943398219</v>
      </c>
      <c r="G10" s="177">
        <f>average(D10:F10)</f>
        <v>0.584946503</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0.9365857673</v>
      </c>
      <c r="E20" s="163">
        <f>'Ratios 2022'!D26</f>
        <v>0.9200948738</v>
      </c>
      <c r="F20" s="163">
        <f>'Ratios 2023'!D26</f>
        <v>0.9355319393</v>
      </c>
      <c r="G20" s="181">
        <f>average(D20:F20)</f>
        <v>0.9307375268</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0.1884143674</v>
      </c>
      <c r="E25" s="163">
        <f>'Ratios 2022'!D33</f>
        <v>0.1863365974</v>
      </c>
      <c r="F25" s="163">
        <f>'Ratios 2023'!D33</f>
        <v>0.2430357749</v>
      </c>
      <c r="G25" s="181">
        <f>average(D25:F25)</f>
        <v>0.2059289132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v>
      </c>
      <c r="F30" s="163">
        <f>'Ratios 2023'!D38</f>
        <v>0</v>
      </c>
      <c r="G30" s="181">
        <f>average(D30:F30)</f>
        <v>0</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0.9827447596</v>
      </c>
      <c r="E35" s="163">
        <f>'Ratios 2022'!E41</f>
        <v>0.9657286213</v>
      </c>
      <c r="F35" s="163">
        <f>'Ratios 2023'!E41</f>
        <v>0.988543638</v>
      </c>
      <c r="G35" s="181">
        <f t="shared" ref="G35:G37" si="1">average(D35:F35)</f>
        <v>0.979005673</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0.01725524044</v>
      </c>
      <c r="E36" s="163">
        <f>'Ratios 2022'!E42</f>
        <v>0.03427137865</v>
      </c>
      <c r="F36" s="163">
        <f>'Ratios 2023'!E42</f>
        <v>0.01145636197</v>
      </c>
      <c r="G36" s="181">
        <f t="shared" si="1"/>
        <v>0.02099432702</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224</v>
      </c>
      <c r="D42" s="166" t="str">
        <f>'Ratios 2021'!D49</f>
        <v>$0</v>
      </c>
      <c r="E42" s="166" t="str">
        <f>'Ratios 2022'!D49</f>
        <v>$0</v>
      </c>
      <c r="F42" s="166" t="str">
        <f>'Ratios 2023'!D49</f>
        <v>$0</v>
      </c>
      <c r="G42" s="183">
        <f>if(D42+E42+F42=0,0,(D42+E42+F42)/3)</f>
        <v>0</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1.274091397</v>
      </c>
      <c r="E47" s="149">
        <f>'Ratios 2022'!D54</f>
        <v>1.166843535</v>
      </c>
      <c r="F47" s="149">
        <f>'Ratios 2023'!D54</f>
        <v>1.121909531</v>
      </c>
      <c r="G47" s="177">
        <f>average(D47:F47)</f>
        <v>1.187614821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ADOPTION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ADOPTION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8280.0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64050.0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6031898.0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73650.0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6177878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260194.0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260194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6440305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ADOPTION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276246</v>
      </c>
      <c r="D7" s="99">
        <v>233893.0</v>
      </c>
      <c r="E7" s="99">
        <v>42353.0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937047</v>
      </c>
      <c r="D8" s="99">
        <v>937047.0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2156</v>
      </c>
      <c r="D15" s="99">
        <v>2156.0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26000</v>
      </c>
      <c r="D16" s="99">
        <v>22100.0</v>
      </c>
      <c r="E16" s="99">
        <v>3900.0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270448</v>
      </c>
      <c r="D20" s="99">
        <v>259859.0</v>
      </c>
      <c r="E20" s="99">
        <v>10589.0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33289</v>
      </c>
      <c r="D22" s="99">
        <v>29183.0</v>
      </c>
      <c r="E22" s="99">
        <v>4106.0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38225</v>
      </c>
      <c r="D23" s="99">
        <v>37547.0</v>
      </c>
      <c r="E23" s="99">
        <v>678.0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80452</v>
      </c>
      <c r="D25" s="99">
        <v>80452.0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35652</v>
      </c>
      <c r="D26" s="99">
        <v>33878.0</v>
      </c>
      <c r="E26" s="99">
        <v>1774.0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78080</v>
      </c>
      <c r="D28" s="99">
        <v>78080.0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4081</v>
      </c>
      <c r="D32" s="99">
        <v>689.0</v>
      </c>
      <c r="E32" s="99">
        <v>3392.0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2690164</v>
      </c>
      <c r="D34" s="99">
        <v>2658664.0</v>
      </c>
      <c r="E34" s="99">
        <v>31500.0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1940718</v>
      </c>
      <c r="D35" s="99">
        <v>1940718.0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16831</v>
      </c>
      <c r="D36" s="99">
        <v>4590.0</v>
      </c>
      <c r="E36" s="99">
        <v>12241.0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10104</v>
      </c>
      <c r="D37" s="99">
        <v>9522.0</v>
      </c>
      <c r="E37" s="99">
        <v>582.0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6439493</v>
      </c>
      <c r="D40" s="104">
        <f t="shared" si="2"/>
        <v>6328378</v>
      </c>
      <c r="E40" s="104">
        <f t="shared" si="2"/>
        <v>111115</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ADOPTION ASSOCIATION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569339.0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1671576.0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8250.0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15019.0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11802.0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11802.0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4690.0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2268874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1727972.0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49125.0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1777097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461105.0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30672.0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491777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2268874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NATIONAL ADOPTION ASSOCIATION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6439493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6439493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536624.4167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569339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1.06096365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461105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6439493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536624.4167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0.8592695108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6439493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536624.4167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1.06096365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6031898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6440305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0.9365857673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1213293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1213293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6439493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0.1884143674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1213293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6328378</v>
      </c>
      <c r="E41" s="165">
        <f t="shared" ref="E41:E44" si="1">D41/$D$44</f>
        <v>0.9827447596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111115</v>
      </c>
      <c r="E42" s="165">
        <f t="shared" si="1"/>
        <v>0.01725524044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6439493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6177878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2264184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1777097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1.274091397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2268874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ADOPTION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7986.0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51154.0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6623406.0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195274.0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6877820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313458.0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313458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7334.0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7198612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ADOPTION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333317</v>
      </c>
      <c r="D7" s="99">
        <v>251333.0</v>
      </c>
      <c r="E7" s="99">
        <v>81984.0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1037727</v>
      </c>
      <c r="D9" s="99">
        <v>1037727.0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29500</v>
      </c>
      <c r="D16" s="99">
        <v>29500.0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382399</v>
      </c>
      <c r="D20" s="99">
        <v>382399.0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1726767</v>
      </c>
      <c r="D21" s="99">
        <v>1726767.0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58590</v>
      </c>
      <c r="D22" s="99">
        <v>54182.0</v>
      </c>
      <c r="E22" s="99">
        <v>4408.0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39835</v>
      </c>
      <c r="D23" s="99">
        <v>39835.0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75051</v>
      </c>
      <c r="D25" s="99">
        <v>75051.0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75670</v>
      </c>
      <c r="D26" s="99">
        <v>66324.0</v>
      </c>
      <c r="E26" s="99">
        <v>9346.0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144225</v>
      </c>
      <c r="D28" s="99">
        <v>144225.0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38782</v>
      </c>
      <c r="D32" s="99">
        <v>35480.0</v>
      </c>
      <c r="E32" s="99">
        <v>3302.0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3253817</v>
      </c>
      <c r="D34" s="99">
        <v>3213317.0</v>
      </c>
      <c r="E34" s="99">
        <v>40500.0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112625</v>
      </c>
      <c r="D35" s="99">
        <v>0.0</v>
      </c>
      <c r="E35" s="99">
        <v>112625.0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49584</v>
      </c>
      <c r="D36" s="99">
        <v>49584.0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7357889</v>
      </c>
      <c r="D40" s="104">
        <f t="shared" si="2"/>
        <v>7105724</v>
      </c>
      <c r="E40" s="104">
        <f t="shared" si="2"/>
        <v>252165</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ADOPTION ASSOCIATION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859120.0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1287314.0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97360.0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13557.0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11802.0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11802.0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250850.0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2508201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1575805.0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358774.0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241122.0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2175701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307333.0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25167.0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332500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2508201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