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<sst xmlns="http://schemas.openxmlformats.org/spreadsheetml/2006/main" count="874" uniqueCount="255">
  <si>
    <t>KEYSTONE COLLEGE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</si>
  <si>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</si>
  <si>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</si>
  <si>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</si>
  <si>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</si>
  <si>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</si>
  <si>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</si>
  <si>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</si>
  <si>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</si>
  <si>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</si>
  <si>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</si>
  <si>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</si>
  <si>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</si>
  <si>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</si>
  <si>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</si>
  <si>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</si>
  <si>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</si>
  <si>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</si>
  <si>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</si>
  <si>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</si>
  <si>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</si>
  <si>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</si>
  <si>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</si>
  <si>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</si>
  <si>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</si>
  <si>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</si>
  <si>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</si>
  <si>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</si>
  <si>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</si>
  <si>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</si>
  <si>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</si>
  <si>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</si>
  <si>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</si>
  <si>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</si>
  <si>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</si>
  <si>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</si>
  <si>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</si>
  <si>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</si>
  <si>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</si>
  <si>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</si>
  <si>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</si>
  <si>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</si>
  <si>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</si>
  <si>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</si>
  <si>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</si>
  <si>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</si>
  <si>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</si>
  <si>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</si>
  <si>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</si>
  <si>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</si>
  <si>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</si>
  <si>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</si>
  <si>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</si>
  <si>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</si>
  <si>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</si>
  <si>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</si>
  <si>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</si>
  <si>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</si>
  <si>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</si>
  <si>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</si>
  <si>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</si>
  <si>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</si>
  <si>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</si>
  <si>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</si>
  <si>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&amp; FEES</t>
  </si>
  <si>
    <t>ROOM &amp; BOARD</t>
  </si>
  <si>
    <t>AUXILIARY ENTERPRISES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</si>
  <si>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</si>
  <si>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</si>
  <si>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</si>
  <si>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</si>
  <si>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</si>
  <si>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</si>
  <si>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</si>
  <si>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</si>
  <si>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</si>
  <si>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</si>
  <si>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</si>
  <si>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</si>
  <si>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</si>
  <si>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</si>
  <si>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</si>
  <si>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</si>
  <si>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</si>
  <si>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</si>
  <si>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</si>
  <si>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</si>
  <si>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</si>
  <si>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</si>
  <si>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</si>
  <si>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</si>
  <si>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</si>
  <si>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</si>
  <si>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</si>
  <si>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</si>
  <si>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</si>
  <si>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</si>
  <si>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</si>
  <si>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</si>
  <si>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SOURCES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</si>
  <si>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</si>
  <si>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</si>
  <si>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</si>
  <si>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</si>
  <si>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</si>
  <si>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</si>
  <si>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</si>
  <si>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</si>
  <si>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</si>
  <si>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</si>
  <si>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</si>
  <si>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</si>
  <si>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</si>
  <si>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</si>
  <si>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</si>
  <si>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</si>
  <si>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</si>
  <si>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</si>
  <si>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</si>
  <si>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</si>
  <si>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</si>
  <si>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</si>
  <si>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</si>
  <si>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</si>
  <si>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</si>
  <si>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</si>
  <si>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</si>
  <si>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</si>
  <si>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</si>
  <si>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</si>
  <si>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</si>
  <si>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</si>
  <si>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</si>
  <si>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</si>
  <si>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</si>
  <si>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</si>
  <si>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</si>
  <si>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FOOD SERVICE</t>
  </si>
  <si>
    <t>REPAIRS AND MAINTENANCE</t>
  </si>
  <si>
    <t>BAD DEBTS</t>
  </si>
  <si>
    <t>DUES &amp; MEMBERSHIP</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</si>
  <si>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</si>
  <si>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</si>
  <si>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</si>
  <si>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</si>
  <si>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</si>
  <si>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</si>
  <si>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</si>
  <si>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</si>
  <si>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</si>
  <si>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</si>
  <si>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</si>
  <si>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</si>
  <si>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</si>
  <si>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</si>
  <si>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</si>
  <si>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</si>
  <si>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</si>
  <si>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</si>
  <si>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</si>
  <si>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</si>
  <si>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</si>
  <si>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</si>
  <si>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</si>
  <si>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</si>
  <si>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</si>
  <si>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</si>
  <si>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</si>
  <si>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</si>
  <si>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</si>
  <si>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</si>
  <si>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</si>
  <si>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</si>
  <si>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</si>
  <si>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</si>
  <si>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</si>
  <si>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</si>
  <si>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</si>
  <si>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</si>
  <si>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</si>
  <si>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</si>
  <si>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</si>
  <si>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</si>
  <si>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</si>
  <si>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</si>
  <si>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</si>
  <si>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</si>
  <si>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</si>
  <si>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</si>
  <si>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</si>
  <si>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</si>
  <si>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</si>
  <si>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</si>
  <si>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</si>
  <si>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</si>
  <si>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</si>
  <si>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</si>
  <si>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</si>
  <si>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</si>
  <si>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</si>
  <si>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</si>
  <si>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</si>
  <si>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</si>
  <si>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</si>
  <si>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</si>
  <si>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</si>
  <si>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</si>
  <si>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</si>
  <si>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</si>
  <si>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</si>
  <si>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</si>
  <si>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</si>
  <si>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</si>
  <si>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</si>
  <si>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</si>
  <si>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</si>
  <si>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</si>
  <si>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</si>
  <si>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</si>
  <si>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</si>
  <si>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</si>
  <si>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</si>
  <si>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</si>
  <si>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</si>
  <si>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</si>
  <si>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</si>
  <si>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</si>
  <si>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</si>
  <si>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</si>
  <si>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</si>
  <si>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</si>
  <si>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</si>
  <si>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</si>
  <si>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</si>
  <si>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</si>
  <si>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</si>
  <si>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</si>
  <si>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</si>
  <si>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</si>
  <si>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</si>
  <si>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</si>
  <si>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TUITION AND FEES</t>
  </si>
  <si>
    <t>AUCILLARY ENTERPRISES</t>
  </si>
  <si>
    <r>
      <rPr>
        <rFont val="Roboto"/>
        <color rgb="FF000000"/>
        <sz val="10.0"/>
      </rPr>
      <t xml:space="preserve">Gross amount from sales of </t>
    </r>
    <r>
      <rPr>
        <rFont val="Roboto"/>
        <color rgb="FF000000"/>
        <sz val="10.0"/>
      </rPr>
      <t>assets other than inventory</t>
    </r>
  </si>
  <si>
    <t>OTHER</t>
  </si>
  <si>
    <t>OTHER FINANCIAL AID</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</si>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</sst>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KEYSTONE COLLEGE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29589984</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2170295</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27419689</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2284974.083</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1686264</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0.7379794862</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-45163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29589984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2465832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-0.0183155219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2935688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29589984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2465832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1.190546639</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1.928526125</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16071681</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23875115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0.6731561712</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9094662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2386299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11480961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29589984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0.3880015954</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1334942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9094662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0.146783025</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246</v>
      </c>
      <c r="D41" s="75">
        <f>'Expenses 2022'!D40</f>
        <v>22134850</v>
      </c>
      <c r="E41" s="165">
        <f t="shared" ref="E41:E44" si="1">D41/$D$44</f>
        <v>0.7480521111</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7069300</v>
      </c>
      <c r="E42" s="165">
        <f t="shared" si="1"/>
        <v>0.2389085442</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385834</v>
      </c>
      <c r="E43" s="165">
        <f t="shared" si="1"/>
        <v>0.01303934466</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29589984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2882553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385834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7.470966789</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3627130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7116588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0.5096726128</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17663516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35227437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0.5014135999</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KEYSTONE COLLEGE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1599805.0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2720505.0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4320310</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1.566137E7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3843817.0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242</v>
      </c>
      <c r="D12" s="61"/>
      <c r="E12" s="61"/>
      <c r="F12" s="62">
        <v>81768.0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19586955</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75143.0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97300.0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97300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97300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145120.0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20084.0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125036</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558443.0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558443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24763187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KEYSTONE COLLEGE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4703899</v>
      </c>
      <c r="D4" s="99">
        <v>4703899.0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9098860</v>
      </c>
      <c r="D9" s="99">
        <v>7199098.0</v>
      </c>
      <c r="E9" s="99">
        <v>1496990.0</v>
      </c>
      <c r="F9" s="99">
        <v>402772.0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1675970</v>
      </c>
      <c r="D11" s="99">
        <v>1324016.0</v>
      </c>
      <c r="E11" s="99">
        <v>284915.0</v>
      </c>
      <c r="F11" s="99">
        <v>67039.0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1169921</v>
      </c>
      <c r="D12" s="99">
        <v>924238.0</v>
      </c>
      <c r="E12" s="99">
        <v>198887.0</v>
      </c>
      <c r="F12" s="99">
        <v>46796.0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500</v>
      </c>
      <c r="D19" s="99">
        <v>0.0</v>
      </c>
      <c r="E19" s="99">
        <v>0.0</v>
      </c>
      <c r="F19" s="99">
        <v>500.0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2733357</v>
      </c>
      <c r="D20" s="99">
        <v>2510596.0</v>
      </c>
      <c r="E20" s="99">
        <v>221998.0</v>
      </c>
      <c r="F20" s="99">
        <v>763.0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130881</v>
      </c>
      <c r="D21" s="99">
        <v>130881.0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53131</v>
      </c>
      <c r="D22" s="99">
        <v>30445.0</v>
      </c>
      <c r="E22" s="99">
        <v>22686.0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104418</v>
      </c>
      <c r="D23" s="99">
        <v>23972.0</v>
      </c>
      <c r="E23" s="99">
        <v>80446.0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501938</v>
      </c>
      <c r="D25" s="99">
        <v>420306.0</v>
      </c>
      <c r="E25" s="99">
        <v>81632.0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244048</v>
      </c>
      <c r="D26" s="99">
        <v>242470.0</v>
      </c>
      <c r="E26" s="99">
        <v>1430.0</v>
      </c>
      <c r="F26" s="99">
        <v>148.0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17225</v>
      </c>
      <c r="D28" s="99">
        <v>16935.0</v>
      </c>
      <c r="E28" s="99">
        <v>290.0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993014</v>
      </c>
      <c r="D29" s="99">
        <v>0.0</v>
      </c>
      <c r="E29" s="99">
        <v>993014.0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2045768</v>
      </c>
      <c r="D31" s="99">
        <v>0.0</v>
      </c>
      <c r="E31" s="99">
        <v>2045768.0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609373</v>
      </c>
      <c r="D32" s="99">
        <v>70004.0</v>
      </c>
      <c r="E32" s="99">
        <v>539369.0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244</v>
      </c>
      <c r="C34" s="98">
        <f t="shared" si="1"/>
        <v>6814779</v>
      </c>
      <c r="D34" s="99">
        <v>5177446.0</v>
      </c>
      <c r="E34" s="99">
        <v>1600179.0</v>
      </c>
      <c r="F34" s="99">
        <v>37154.0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70419</v>
      </c>
      <c r="D35" s="99">
        <v>70419.0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30967501</v>
      </c>
      <c r="D40" s="104">
        <f t="shared" si="2"/>
        <v>22844725</v>
      </c>
      <c r="E40" s="104">
        <f t="shared" si="2"/>
        <v>7567604</v>
      </c>
      <c r="F40" s="104">
        <f t="shared" si="2"/>
        <v>555172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KEYSTONE COLLEGE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3561708.0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1427270.0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21028.0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1162244.0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47596.0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146552.0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7.4169991E7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5.1084715E7</v>
      </c>
      <c r="E12" s="109">
        <f>D11-D12</f>
        <v>23085276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1343033.0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819804.0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4603085.0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36217596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6843061.0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3648834.0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2.097527E7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1297990.0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32765155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-6356815.0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9809256.0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3452441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36217596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KEYSTONE COLLEGE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30967501</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2045768</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28921733</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2410144.417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4988978</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2.069991311</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-6356815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30967501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2580625.083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-2.463284977</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2162837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30967501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2580625.083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0.8381058581</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2.908097169</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15661370</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24763187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0.6324456541</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9098860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2845891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11944751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30967501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0.3857189187</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1675970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9098860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0.1841956025</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248</v>
      </c>
      <c r="D41" s="75">
        <f>'Expenses 2023'!D40</f>
        <v>22844725</v>
      </c>
      <c r="E41" s="165">
        <f t="shared" ref="E41:E44" si="1">D41/$D$44</f>
        <v>0.7376999843</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7567604</v>
      </c>
      <c r="E42" s="165">
        <f t="shared" si="1"/>
        <v>0.2443724471</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555172</v>
      </c>
      <c r="E43" s="165">
        <f t="shared" si="1"/>
        <v>0.01792756865</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30967501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4320310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555172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7.781930645</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6366398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10491895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0.6067920047</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20975270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36217596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0.5791458384</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KEYSTONE COLLEGE</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184</v>
      </c>
      <c r="D5" s="177">
        <f>'Ratios 2021'!D8</f>
        <v>1.684361184</v>
      </c>
      <c r="E5" s="177">
        <f>'Ratios 2022'!D8</f>
        <v>0.7379794862</v>
      </c>
      <c r="F5" s="177">
        <f>'Ratios 2023'!D8</f>
        <v>2.069991311</v>
      </c>
      <c r="G5" s="177">
        <f>average(D5:F5)</f>
        <v>1.497443994</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192</v>
      </c>
      <c r="D10" s="149">
        <f>'Ratios 2021'!D14</f>
        <v>1.751538748</v>
      </c>
      <c r="E10" s="149">
        <f>'Ratios 2022'!D14</f>
        <v>-0.0183155219</v>
      </c>
      <c r="F10" s="149">
        <f>'Ratios 2023'!D14</f>
        <v>-2.463284977</v>
      </c>
      <c r="G10" s="177">
        <f>average(D10:F10)</f>
        <v>-0.243353917</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1.550857636</v>
      </c>
      <c r="E15" s="180">
        <f>'Ratios 2022'!D20</f>
        <v>1.190546639</v>
      </c>
      <c r="F15" s="180">
        <f>'Ratios 2023'!D20</f>
        <v>0.8381058581</v>
      </c>
      <c r="G15" s="177">
        <f>average(D15:F15)</f>
        <v>1.193170044</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0.5872718024</v>
      </c>
      <c r="E20" s="163">
        <f>'Ratios 2022'!D26</f>
        <v>0.6731561712</v>
      </c>
      <c r="F20" s="163">
        <f>'Ratios 2023'!D26</f>
        <v>0.6324456541</v>
      </c>
      <c r="G20" s="181">
        <f>average(D20:F20)</f>
        <v>0.6309578759</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0.3520491239</v>
      </c>
      <c r="E25" s="163">
        <f>'Ratios 2022'!D33</f>
        <v>0.3880015954</v>
      </c>
      <c r="F25" s="163">
        <f>'Ratios 2023'!D33</f>
        <v>0.3857189187</v>
      </c>
      <c r="G25" s="181">
        <f>average(D25:F25)</f>
        <v>0.375256546</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0.167444132</v>
      </c>
      <c r="E30" s="163">
        <f>'Ratios 2022'!D38</f>
        <v>0.146783025</v>
      </c>
      <c r="F30" s="163">
        <f>'Ratios 2023'!D38</f>
        <v>0.1841956025</v>
      </c>
      <c r="G30" s="181">
        <f>average(D30:F30)</f>
        <v>0.1661409198</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0.8251193329</v>
      </c>
      <c r="E35" s="163">
        <f>'Ratios 2022'!E41</f>
        <v>0.7480521111</v>
      </c>
      <c r="F35" s="163">
        <f>'Ratios 2023'!E41</f>
        <v>0.7376999843</v>
      </c>
      <c r="G35" s="181">
        <f t="shared" ref="G35:G37" si="1">average(D35:F35)</f>
        <v>0.7702904761</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0.1748806671</v>
      </c>
      <c r="E36" s="163">
        <f>'Ratios 2022'!E42</f>
        <v>0.2389085442</v>
      </c>
      <c r="F36" s="163">
        <f>'Ratios 2023'!E42</f>
        <v>0.2443724471</v>
      </c>
      <c r="G36" s="181">
        <f t="shared" si="1"/>
        <v>0.2193872195</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v>
      </c>
      <c r="E37" s="163">
        <f>'Ratios 2022'!E43</f>
        <v>0.01303934466</v>
      </c>
      <c r="F37" s="163">
        <f>'Ratios 2023'!E43</f>
        <v>0.01792756865</v>
      </c>
      <c r="G37" s="181">
        <f t="shared" si="1"/>
        <v>0.01032230444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227</v>
      </c>
      <c r="D42" s="166" t="str">
        <f>'Ratios 2021'!D49</f>
        <v>$0</v>
      </c>
      <c r="E42" s="166">
        <f>'Ratios 2022'!D49</f>
        <v>7.470966789</v>
      </c>
      <c r="F42" s="166">
        <f>'Ratios 2023'!D49</f>
        <v>7.781930645</v>
      </c>
      <c r="G42" s="183">
        <f>average(D42:F42)</f>
        <v>7.626448717</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0.9380931466</v>
      </c>
      <c r="E47" s="149">
        <f>'Ratios 2022'!D54</f>
        <v>0.5096726128</v>
      </c>
      <c r="F47" s="149">
        <f>'Ratios 2023'!D54</f>
        <v>0.6067920047</v>
      </c>
      <c r="G47" s="177">
        <f>average(D47:F47)</f>
        <v>0.684852588</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0.4090669313</v>
      </c>
      <c r="E52" s="184">
        <f>'Ratios 2022'!D59</f>
        <v>0.5014135999</v>
      </c>
      <c r="F52" s="184">
        <f>'Ratios 2023'!D59</f>
        <v>0.5791458384</v>
      </c>
      <c r="G52" s="185">
        <f>average(D52:F52)</f>
        <v>0.4965421232</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KEYSTONE COLLEGE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KEYSTONE COLLEGE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59252.0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7142124.0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682130.0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7883506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1.7654949E7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4110416.0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65859.0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21831224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23419.0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91105.0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91105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91105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574913.0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566771.0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8142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8142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42434.0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58874.0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-16440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241698.0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241698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30062654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KEYSTONE COLLEGE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3514308</v>
      </c>
      <c r="D4" s="99">
        <v>3514308.0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236504</v>
      </c>
      <c r="D7" s="99">
        <v>197355.0</v>
      </c>
      <c r="E7" s="99">
        <v>39149.0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8922533</v>
      </c>
      <c r="D9" s="99">
        <v>7446211.0</v>
      </c>
      <c r="E9" s="99">
        <v>1476322.0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41000</v>
      </c>
      <c r="D10" s="99">
        <v>34148.0</v>
      </c>
      <c r="E10" s="99">
        <v>6852.0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1492627</v>
      </c>
      <c r="D11" s="99">
        <v>1243176.0</v>
      </c>
      <c r="E11" s="99">
        <v>249451.0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789070</v>
      </c>
      <c r="D12" s="99">
        <v>657199.0</v>
      </c>
      <c r="E12" s="99">
        <v>131871.0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30268</v>
      </c>
      <c r="D15" s="99">
        <v>0.0</v>
      </c>
      <c r="E15" s="99">
        <v>30268.0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63605</v>
      </c>
      <c r="D16" s="99">
        <v>0.0</v>
      </c>
      <c r="E16" s="99">
        <v>63605.0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3581655</v>
      </c>
      <c r="D20" s="99">
        <v>2281864.0</v>
      </c>
      <c r="E20" s="99">
        <v>1299791.0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261308</v>
      </c>
      <c r="D21" s="99">
        <v>16770.0</v>
      </c>
      <c r="E21" s="99">
        <v>244538.0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82167</v>
      </c>
      <c r="D22" s="99">
        <v>23204.0</v>
      </c>
      <c r="E22" s="99">
        <v>58963.0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127354</v>
      </c>
      <c r="D23" s="99">
        <v>113106.0</v>
      </c>
      <c r="E23" s="99">
        <v>14248.0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1484573</v>
      </c>
      <c r="D25" s="99">
        <v>1258682.0</v>
      </c>
      <c r="E25" s="99">
        <v>225891.0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331118</v>
      </c>
      <c r="D26" s="99">
        <v>57014.0</v>
      </c>
      <c r="E26" s="99">
        <v>274104.0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49543</v>
      </c>
      <c r="D28" s="99">
        <v>36776.0</v>
      </c>
      <c r="E28" s="99">
        <v>12767.0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1038053</v>
      </c>
      <c r="D29" s="99">
        <v>823201.0</v>
      </c>
      <c r="E29" s="99">
        <v>214852.0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2486392</v>
      </c>
      <c r="D31" s="99">
        <v>1971768.0</v>
      </c>
      <c r="E31" s="99">
        <v>514624.0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413754</v>
      </c>
      <c r="D32" s="99">
        <v>364477.0</v>
      </c>
      <c r="E32" s="99">
        <v>49277.0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102" t="s">
        <v>137</v>
      </c>
      <c r="C34" s="98">
        <f t="shared" si="1"/>
        <v>2316557</v>
      </c>
      <c r="D34" s="99">
        <v>2192123.0</v>
      </c>
      <c r="E34" s="99">
        <v>124434.0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8">
        <f t="shared" si="1"/>
        <v>959539</v>
      </c>
      <c r="D35" s="99">
        <v>740612.0</v>
      </c>
      <c r="E35" s="99">
        <v>218927.0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8">
        <f t="shared" si="1"/>
        <v>389012</v>
      </c>
      <c r="D36" s="99">
        <v>389012.0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140</v>
      </c>
      <c r="C37" s="98">
        <f t="shared" si="1"/>
        <v>234212</v>
      </c>
      <c r="D37" s="99">
        <v>206895.0</v>
      </c>
      <c r="E37" s="99">
        <v>27317.0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3768859</v>
      </c>
      <c r="D38" s="99">
        <v>3342550.0</v>
      </c>
      <c r="E38" s="99">
        <v>426309.0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32614011</v>
      </c>
      <c r="D40" s="104">
        <f t="shared" si="2"/>
        <v>26910451</v>
      </c>
      <c r="E40" s="104">
        <f t="shared" si="2"/>
        <v>5703560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KEYSTONE COLLEGE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3915645.0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313171.0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37044.0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872668.0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94028.0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162519.0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7.4153906E7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4.8282582E7</v>
      </c>
      <c r="E12" s="109">
        <f>D11-D12</f>
        <v>25871324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3377529.0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837445.0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2828656.0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38310029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3216834.0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2534274.0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1.5671366E7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2867484.0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24289958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4760392.0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9259679.0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14020071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38310029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KEYSTONE COLLEGE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32614011</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2486392</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30127619</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2510634.917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4228816</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1.684361184</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4760392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32614011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2717834.25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1.751538748</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4214974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32614011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2717834.25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1.550857636</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3.23521882</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17654949</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30062654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0.5872718024</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9159037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2322697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11481734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32614011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0.3520491239</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1533627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9159037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0.167444132</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26910451</v>
      </c>
      <c r="E41" s="165">
        <f t="shared" ref="E41:E44" si="1">D41/$D$44</f>
        <v>0.8251193329</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5703560</v>
      </c>
      <c r="E42" s="165">
        <f t="shared" si="1"/>
        <v>0.1748806671</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32614011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7883506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t="str">
        <f>if(D48=0, "$0",D47/D48)</f>
        <v>$0</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5395075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5751108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0.9380931466</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15671366</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38310029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0.4090669313</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KEYSTONE COLLEGE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1918222.0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964331.0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2882553</v>
      </c>
      <c r="G9" s="58"/>
      <c r="H9" s="58"/>
      <c r="I9" s="58"/>
      <c r="J9" s="58"/>
      <c r="K9" s="58"/>
      <c r="L9" s="58"/>
      <c r="M9" s="58"/>
      <c r="N9" s="58"/>
      <c r="O9" s="58"/>
      <c r="P9" s="58"/>
      <c r="Q9" s="58"/>
      <c r="R9" s="58"/>
      <c r="S9" s="58"/>
      <c r="T9" s="58"/>
      <c r="U9" s="58"/>
      <c r="V9" s="58"/>
      <c r="W9" s="58"/>
      <c r="X9" s="58"/>
      <c r="Y9" s="58"/>
      <c r="Z9" s="58"/>
    </row>
    <row r="10">
      <c r="A10" s="44" t="s">
        <v>62</v>
      </c>
      <c r="B10" s="59" t="s">
        <v>63</v>
      </c>
      <c r="C10" s="60" t="s">
        <v>241</v>
      </c>
      <c r="D10" s="15"/>
      <c r="E10" s="15"/>
      <c r="F10" s="48">
        <v>1.6071681E7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4313419.0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242</v>
      </c>
      <c r="D12" s="61"/>
      <c r="E12" s="61"/>
      <c r="F12" s="62">
        <v>76093.0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20461193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44082.0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98650.0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98650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98650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50596.0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31012.0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19584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369053.0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369053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23875115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KEYSTONE COLLEGE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4018564</v>
      </c>
      <c r="D4" s="99">
        <v>4018564.0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9094662</v>
      </c>
      <c r="D9" s="99">
        <v>7163900.0</v>
      </c>
      <c r="E9" s="99">
        <v>1636772.0</v>
      </c>
      <c r="F9" s="99">
        <v>293990.0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1334942</v>
      </c>
      <c r="D11" s="99">
        <v>1054604.0</v>
      </c>
      <c r="E11" s="99">
        <v>240290.0</v>
      </c>
      <c r="F11" s="99">
        <v>40048.0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1051357</v>
      </c>
      <c r="D12" s="99">
        <v>830572.0</v>
      </c>
      <c r="E12" s="99">
        <v>189244.0</v>
      </c>
      <c r="F12" s="99">
        <v>31541.0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2756585</v>
      </c>
      <c r="D20" s="99">
        <v>2521764.0</v>
      </c>
      <c r="E20" s="99">
        <v>234821.0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148910</v>
      </c>
      <c r="D21" s="99">
        <v>142625.0</v>
      </c>
      <c r="E21" s="99">
        <v>6285.0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51003</v>
      </c>
      <c r="D22" s="99">
        <v>37994.0</v>
      </c>
      <c r="E22" s="99">
        <v>9918.0</v>
      </c>
      <c r="F22" s="99">
        <v>3091.0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54179</v>
      </c>
      <c r="D23" s="99">
        <v>8577.0</v>
      </c>
      <c r="E23" s="99">
        <v>45602.0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932877</v>
      </c>
      <c r="D25" s="99">
        <v>823600.0</v>
      </c>
      <c r="E25" s="99">
        <v>109277.0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346817</v>
      </c>
      <c r="D26" s="99">
        <v>338978.0</v>
      </c>
      <c r="E26" s="99">
        <v>6317.0</v>
      </c>
      <c r="F26" s="99">
        <v>1522.0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31866</v>
      </c>
      <c r="D28" s="99">
        <v>29880.0</v>
      </c>
      <c r="E28" s="99">
        <v>1911.0</v>
      </c>
      <c r="F28" s="99">
        <v>75.0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874209</v>
      </c>
      <c r="D29" s="99">
        <v>0.0</v>
      </c>
      <c r="E29" s="99">
        <v>874209.0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2170295</v>
      </c>
      <c r="D31" s="99">
        <v>0.0</v>
      </c>
      <c r="E31" s="99">
        <v>2170295.0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495908</v>
      </c>
      <c r="D32" s="99">
        <v>70254.0</v>
      </c>
      <c r="E32" s="99">
        <v>425654.0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60" t="s">
        <v>244</v>
      </c>
      <c r="C34" s="98">
        <f t="shared" si="1"/>
        <v>6095416</v>
      </c>
      <c r="D34" s="99">
        <v>4961144.0</v>
      </c>
      <c r="E34" s="99">
        <v>1118705.0</v>
      </c>
      <c r="F34" s="99">
        <v>15567.0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132394</v>
      </c>
      <c r="D35" s="99">
        <v>132394.0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29589984</v>
      </c>
      <c r="D40" s="104">
        <f t="shared" si="2"/>
        <v>22134850</v>
      </c>
      <c r="E40" s="104">
        <f t="shared" si="2"/>
        <v>7069300</v>
      </c>
      <c r="F40" s="104">
        <f t="shared" si="2"/>
        <v>385834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KEYSTONE COLLEGE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1091838.0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594426.0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30180.0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1466742.0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47596.0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396348.0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7.572723E7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5.0165376E7</v>
      </c>
      <c r="E12" s="109">
        <f>D11-D12</f>
        <v>25561854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2098197.0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837491.0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3102765.0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35227437</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4256993.0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2859595.0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1.7663516E7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1348155.0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26128259</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-45163.0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9144341.0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9099178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35227437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