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<sst xmlns="http://schemas.openxmlformats.org/spreadsheetml/2006/main" count="877" uniqueCount="257">
  <si>
    <t>VOLUNTEERS OF AMERICA MINNESOTA &amp; WISCONSIN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</si>
  <si>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</si>
  <si>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</si>
  <si>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</si>
  <si>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</si>
  <si>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</si>
  <si>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</si>
  <si>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</si>
  <si>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</si>
  <si>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</si>
  <si>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</si>
  <si>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</si>
  <si>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</si>
  <si>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</si>
  <si>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</si>
  <si>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</si>
  <si>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</si>
  <si>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</si>
  <si>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</si>
  <si>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</si>
  <si>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</si>
  <si>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</si>
  <si>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</si>
  <si>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</si>
  <si>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</si>
  <si>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</si>
  <si>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</si>
  <si>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</si>
  <si>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</si>
  <si>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</si>
  <si>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</si>
  <si>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</si>
  <si>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</si>
  <si>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</si>
  <si>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</si>
  <si>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</si>
  <si>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</si>
  <si>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</si>
  <si>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</si>
  <si>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</si>
  <si>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</si>
  <si>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</si>
  <si>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</si>
  <si>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</si>
  <si>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</si>
  <si>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</si>
  <si>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</si>
  <si>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</si>
  <si>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</si>
  <si>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</si>
  <si>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</si>
  <si>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</si>
  <si>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</si>
  <si>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</si>
  <si>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</si>
  <si>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</si>
  <si>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</si>
  <si>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</si>
  <si>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</si>
  <si>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</si>
  <si>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</si>
  <si>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</si>
  <si>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</si>
  <si>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</si>
  <si>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GOVERNMENT CONTRACTS/G</t>
  </si>
  <si>
    <t>PROGRAM SERVICE FEES/M</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</si>
  <si>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</si>
  <si>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</si>
  <si>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</si>
  <si>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</si>
  <si>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</si>
  <si>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</si>
  <si>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</si>
  <si>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</si>
  <si>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</si>
  <si>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</si>
  <si>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</si>
  <si>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</si>
  <si>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</si>
  <si>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</si>
  <si>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</si>
  <si>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</si>
  <si>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</si>
  <si>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</si>
  <si>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</si>
  <si>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</si>
  <si>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</si>
  <si>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</si>
  <si>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</si>
  <si>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</si>
  <si>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</si>
  <si>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</si>
  <si>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</si>
  <si>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</si>
  <si>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</si>
  <si>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</si>
  <si>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</si>
  <si>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</si>
  <si>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PROPERTY MANAGEMENT FE</t>
  </si>
  <si>
    <t>ADVERTISING REVENUE</t>
  </si>
  <si>
    <t>MISCELLANEOUS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</si>
  <si>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</si>
  <si>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</si>
  <si>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</si>
  <si>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</si>
  <si>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</si>
  <si>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</si>
  <si>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</si>
  <si>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</si>
  <si>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</si>
  <si>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</si>
  <si>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</si>
  <si>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</si>
  <si>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</si>
  <si>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</si>
  <si>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</si>
  <si>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</si>
  <si>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</si>
  <si>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</si>
  <si>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</si>
  <si>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</si>
  <si>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</si>
  <si>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</si>
  <si>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</si>
  <si>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</si>
  <si>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</si>
  <si>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</si>
  <si>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</si>
  <si>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</si>
  <si>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</si>
  <si>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</si>
  <si>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</si>
  <si>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</si>
  <si>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</si>
  <si>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</si>
  <si>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</si>
  <si>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</si>
  <si>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</si>
  <si>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BAD DEBT EXPENSES</t>
  </si>
  <si>
    <t>MISCELLANEOUS</t>
  </si>
  <si>
    <t>EQUIPMENT RENTAL/MAINTE</t>
  </si>
  <si>
    <t>ADMIN FEE</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</si>
  <si>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</si>
  <si>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</si>
  <si>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</si>
  <si>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</si>
  <si>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</si>
  <si>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</si>
  <si>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</si>
  <si>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</si>
  <si>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</si>
  <si>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</si>
  <si>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</si>
  <si>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</si>
  <si>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</si>
  <si>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</si>
  <si>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</si>
  <si>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</si>
  <si>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</si>
  <si>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</si>
  <si>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</si>
  <si>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</si>
  <si>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</si>
  <si>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</si>
  <si>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</si>
  <si>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</si>
  <si>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</si>
  <si>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</si>
  <si>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</si>
  <si>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</si>
  <si>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</si>
  <si>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</si>
  <si>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</si>
  <si>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</si>
  <si>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</si>
  <si>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</si>
  <si>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</si>
  <si>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</si>
  <si>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</si>
  <si>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</si>
  <si>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</si>
  <si>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</si>
  <si>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</si>
  <si>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</si>
  <si>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</si>
  <si>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</si>
  <si>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</si>
  <si>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</si>
  <si>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</si>
  <si>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</si>
  <si>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</si>
  <si>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</si>
  <si>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</si>
  <si>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</si>
  <si>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</si>
  <si>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</si>
  <si>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</si>
  <si>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</si>
  <si>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</si>
  <si>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</si>
  <si>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</si>
  <si>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</si>
  <si>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</si>
  <si>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</si>
  <si>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</si>
  <si>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</si>
  <si>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</si>
  <si>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</si>
  <si>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</si>
  <si>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</si>
  <si>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</si>
  <si>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</si>
  <si>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</si>
  <si>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</si>
  <si>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</si>
  <si>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</si>
  <si>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</si>
  <si>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</si>
  <si>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</si>
  <si>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</si>
  <si>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</si>
  <si>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</si>
  <si>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</si>
  <si>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</si>
  <si>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</si>
  <si>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</si>
  <si>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</si>
  <si>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</si>
  <si>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</si>
  <si>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</si>
  <si>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</si>
  <si>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</si>
  <si>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</si>
  <si>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</si>
  <si>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</si>
  <si>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</si>
  <si>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</si>
  <si>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</si>
  <si>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</si>
  <si>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</si>
  <si>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</si>
  <si>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</si>
  <si>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GOVERNMENT PROGRAM REVENUE</t>
  </si>
  <si>
    <t>PROGRAM REVENUES</t>
  </si>
  <si>
    <r>
      <rPr>
        <rFont val="Roboto"/>
        <color rgb="FF000000"/>
        <sz val="10.0"/>
      </rPr>
      <t xml:space="preserve">Gross amount from sales of </t>
    </r>
    <r>
      <rPr>
        <rFont val="Roboto"/>
        <color rgb="FF000000"/>
        <sz val="10.0"/>
      </rPr>
      <t>assets other than inventory</t>
    </r>
  </si>
  <si>
    <t>PROPERTY MGMT FEE</t>
  </si>
  <si>
    <r>
      <rPr>
        <rFont val="Roboto"/>
        <b/>
        <color rgb="FF000000"/>
        <sz val="10.0"/>
      </rPr>
      <t xml:space="preserve">Program Expenses </t>
    </r>
    <r>
      <rPr>
        <rFont val="Roboto"/>
        <b/>
        <i/>
        <color rgb="FF000000"/>
        <sz val="10.0"/>
      </rPr>
      <t xml:space="preserve">(Program Efficiency Ratio) </t>
    </r>
  </si>
  <si>
    <t>LOW INCOME HOUSING FEES</t>
  </si>
  <si>
    <r>
      <rPr>
        <rFont val="Roboto"/>
        <color rgb="FF000000"/>
        <sz val="10.0"/>
      </rPr>
      <t xml:space="preserve">Gross amount from sales of </t>
    </r>
    <r>
      <rPr>
        <rFont val="Roboto"/>
        <color rgb="FF000000"/>
        <sz val="10.0"/>
      </rPr>
      <t>assets other than inventory</t>
    </r>
  </si>
  <si>
    <t>PROGRAM SUPPLIES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</si>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</sst>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VOLUNTEERS OF AMERICA MINNESOTA &amp; WISCONSIN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2022'!C40</f>
        <v>35045474</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2022'!C31</f>
        <v>155548</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34889926</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2907493.833</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2022'!E2+'Balance Sheet 2022'!E3</f>
        <v>4281094</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1.472434421</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2022'!E30</f>
        <v>1406758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2022'!C40</f>
        <v>35045474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2920456.167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0.4816911879</v>
      </c>
      <c r="E14" s="150" t="s">
        <v>192</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2022'!C40</f>
        <v>35045474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2920456.167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0</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1.472434421</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2022'!E2:E7,'Revenues 2022'!F10:F15)</f>
        <v>15003597</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2022'!F44</f>
        <v>32202468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0.4659145069</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2022'!C7:C9)</f>
        <v>21404165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2022'!C10:C12)</f>
        <v>3935343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25339508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2022'!C40</f>
        <v>35045474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0.7230465195</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2022'!C10:C11)</f>
        <v>2378362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2022'!C7:C9)</f>
        <v>21404165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0.111116785</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246</v>
      </c>
      <c r="D41" s="75">
        <f>'Expenses 2022'!D40</f>
        <v>28254324</v>
      </c>
      <c r="E41" s="165">
        <f t="shared" ref="E41:E44" si="1">D41/$D$44</f>
        <v>0.8062189143</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2022'!E40</f>
        <v>6497011</v>
      </c>
      <c r="E42" s="165">
        <f t="shared" si="1"/>
        <v>0.185388019</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2022'!F40</f>
        <v>294139</v>
      </c>
      <c r="E43" s="165">
        <f t="shared" si="1"/>
        <v>0.008393066677</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35045474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2022'!F9</f>
        <v>1220215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2022'!F40</f>
        <v>294139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f>if(D48=0, "$0",D47/D48)</f>
        <v>4.148429824</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2022'!E2:E10)</f>
        <v>11674840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2022'!E19:E22)</f>
        <v>2096238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5.569424846</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2022'!E25:E26)</f>
        <v>902815</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2022'!E18</f>
        <v>16728825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0.05396762773</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VOLUNTEERS OF AMERICA MINNESOTA &amp; WISCONSIN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20423.0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860955.0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881378</v>
      </c>
      <c r="G9" s="58"/>
      <c r="H9" s="58"/>
      <c r="I9" s="58"/>
      <c r="J9" s="58"/>
      <c r="K9" s="58"/>
      <c r="L9" s="58"/>
      <c r="M9" s="58"/>
      <c r="N9" s="58"/>
      <c r="O9" s="58"/>
      <c r="P9" s="58"/>
      <c r="Q9" s="58"/>
      <c r="R9" s="58"/>
      <c r="S9" s="58"/>
      <c r="T9" s="58"/>
      <c r="U9" s="58"/>
      <c r="V9" s="58"/>
      <c r="W9" s="58"/>
      <c r="X9" s="58"/>
      <c r="Y9" s="58"/>
      <c r="Z9" s="58"/>
    </row>
    <row r="10">
      <c r="A10" s="44" t="s">
        <v>62</v>
      </c>
      <c r="B10" s="59" t="s">
        <v>63</v>
      </c>
      <c r="C10" s="60" t="s">
        <v>242</v>
      </c>
      <c r="D10" s="15"/>
      <c r="E10" s="15"/>
      <c r="F10" s="48">
        <v>1.429826E7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243</v>
      </c>
      <c r="D11" s="61"/>
      <c r="E11" s="61"/>
      <c r="F11" s="62">
        <v>1.306619E7</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247</v>
      </c>
      <c r="D12" s="61"/>
      <c r="E12" s="61"/>
      <c r="F12" s="62">
        <v>2678088.0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30042538</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114566.0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9308.0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-9308</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99</v>
      </c>
      <c r="D39" s="74"/>
      <c r="E39" s="48">
        <v>345286.0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100</v>
      </c>
      <c r="D40" s="74"/>
      <c r="E40" s="48">
        <v>217583.0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562869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31592043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VOLUNTEERS OF AMERICA MINNESOTA &amp; WISCONSIN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1708518</v>
      </c>
      <c r="D4" s="99">
        <v>1708518.0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500950</v>
      </c>
      <c r="D7" s="99">
        <v>100190.0</v>
      </c>
      <c r="E7" s="99">
        <v>400760.0</v>
      </c>
      <c r="F7" s="99">
        <v>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20054654</v>
      </c>
      <c r="D9" s="99">
        <v>1.7262883E7</v>
      </c>
      <c r="E9" s="99">
        <v>2557458.0</v>
      </c>
      <c r="F9" s="99">
        <v>234313.0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107135</v>
      </c>
      <c r="D10" s="99">
        <v>87282.0</v>
      </c>
      <c r="E10" s="99">
        <v>18853.0</v>
      </c>
      <c r="F10" s="99">
        <v>1000.0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1737535</v>
      </c>
      <c r="D11" s="99">
        <v>1472186.0</v>
      </c>
      <c r="E11" s="99">
        <v>248276.0</v>
      </c>
      <c r="F11" s="99">
        <v>17073.0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1851666</v>
      </c>
      <c r="D12" s="99">
        <v>1632643.0</v>
      </c>
      <c r="E12" s="99">
        <v>201454.0</v>
      </c>
      <c r="F12" s="99">
        <v>17569.0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36213</v>
      </c>
      <c r="D15" s="99">
        <v>0.0</v>
      </c>
      <c r="E15" s="99">
        <v>36213.0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64347</v>
      </c>
      <c r="D16" s="99">
        <v>0.0</v>
      </c>
      <c r="E16" s="99">
        <v>64347.0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2308133</v>
      </c>
      <c r="D20" s="99">
        <v>1358082.0</v>
      </c>
      <c r="E20" s="99">
        <v>947095.0</v>
      </c>
      <c r="F20" s="99">
        <v>2956.0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101975</v>
      </c>
      <c r="D21" s="99">
        <v>75504.0</v>
      </c>
      <c r="E21" s="99">
        <v>24709.0</v>
      </c>
      <c r="F21" s="99">
        <v>1762.0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575359</v>
      </c>
      <c r="D22" s="99">
        <v>426007.0</v>
      </c>
      <c r="E22" s="99">
        <v>139411.0</v>
      </c>
      <c r="F22" s="99">
        <v>9941.0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253149</v>
      </c>
      <c r="D23" s="99">
        <v>187436.0</v>
      </c>
      <c r="E23" s="99">
        <v>61339.0</v>
      </c>
      <c r="F23" s="99">
        <v>4374.0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2569283</v>
      </c>
      <c r="D25" s="99">
        <v>2281766.0</v>
      </c>
      <c r="E25" s="99">
        <v>287517.0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341501</v>
      </c>
      <c r="D26" s="99">
        <v>312940.0</v>
      </c>
      <c r="E26" s="99">
        <v>27301.0</v>
      </c>
      <c r="F26" s="99">
        <v>1260.0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150214</v>
      </c>
      <c r="D28" s="99">
        <v>142566.0</v>
      </c>
      <c r="E28" s="99">
        <v>7648.0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3879</v>
      </c>
      <c r="D29" s="99">
        <v>3854.0</v>
      </c>
      <c r="E29" s="99">
        <v>25.0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225640</v>
      </c>
      <c r="D31" s="99">
        <v>101103.0</v>
      </c>
      <c r="E31" s="99">
        <v>124537.0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270360</v>
      </c>
      <c r="D32" s="99">
        <v>200180.0</v>
      </c>
      <c r="E32" s="99">
        <v>65509.0</v>
      </c>
      <c r="F32" s="99">
        <v>4671.0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60" t="s">
        <v>249</v>
      </c>
      <c r="C34" s="98">
        <f t="shared" si="1"/>
        <v>135039</v>
      </c>
      <c r="D34" s="99">
        <v>134570.0</v>
      </c>
      <c r="E34" s="99">
        <v>469.0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185071</v>
      </c>
      <c r="D38" s="99">
        <v>182729.0</v>
      </c>
      <c r="E38" s="99">
        <v>0.0</v>
      </c>
      <c r="F38" s="99">
        <v>2342.0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33180621</v>
      </c>
      <c r="D40" s="104">
        <f t="shared" si="2"/>
        <v>27670439</v>
      </c>
      <c r="E40" s="104">
        <f t="shared" si="2"/>
        <v>5212921</v>
      </c>
      <c r="F40" s="104">
        <f t="shared" si="2"/>
        <v>297261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VOLUNTEERS OF AMERICA MINNESOTA &amp; WISCONSIN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2762551.0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2614638.0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2896362.0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2071438.0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335917.0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5782311.0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4155311.0</v>
      </c>
      <c r="E12" s="109">
        <f>D11-D12</f>
        <v>1627000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2935688.0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15243594</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2258477.0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37781.0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800849.0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1.166976E7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14766867</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-34419.0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511146.0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476727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15243594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VOLUNTEERS OF AMERICA MINNESOTA &amp; WISCONSIN</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2023'!C40</f>
        <v>33180621</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2023'!C31</f>
        <v>225640</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32954981</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2746248.417</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2023'!E2+'Balance Sheet 2023'!E3</f>
        <v>5377189</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1.958012599</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2023'!E30</f>
        <v>-34419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2023'!C40</f>
        <v>33180621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2765051.75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-0.01244786829</v>
      </c>
      <c r="E14" s="150" t="s">
        <v>192</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2023'!C40</f>
        <v>33180621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2765051.75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0</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1.958012599</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2023'!E2:E7,'Revenues 2023'!F10:F15)</f>
        <v>14298260</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2023'!F44</f>
        <v>31592043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0.4525905463</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2023'!C7:C9)</f>
        <v>20555604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2023'!C10:C12)</f>
        <v>3696336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24251940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2023'!C40</f>
        <v>33180621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0.7309067543</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2023'!C10:C11)</f>
        <v>1844670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2023'!C7:C9)</f>
        <v>20555604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0.08974049121</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250</v>
      </c>
      <c r="D41" s="75">
        <f>'Expenses 2023'!D40</f>
        <v>27670439</v>
      </c>
      <c r="E41" s="165">
        <f t="shared" ref="E41:E44" si="1">D41/$D$44</f>
        <v>0.833933729</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2023'!E40</f>
        <v>5212921</v>
      </c>
      <c r="E42" s="165">
        <f t="shared" si="1"/>
        <v>0.1571073971</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2023'!F40</f>
        <v>297261</v>
      </c>
      <c r="E43" s="165">
        <f t="shared" si="1"/>
        <v>0.008958873916</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33180621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2023'!F9</f>
        <v>881378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2023'!F40</f>
        <v>297261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f>if(D48=0, "$0",D47/D48)</f>
        <v>2.96499709</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2023'!E2:E10)</f>
        <v>10680906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2023'!E19:E22)</f>
        <v>2296258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4.651439864</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2023'!E25:E26)</f>
        <v>800849</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2023'!E18</f>
        <v>15243594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0.05253675741</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VOLUNTEERS OF AMERICA MINNESOTA &amp; WISCONSIN</v>
      </c>
      <c r="B1" s="2" t="s">
        <v>251</v>
      </c>
      <c r="C1" s="139"/>
      <c r="D1" s="139"/>
      <c r="E1" s="139"/>
      <c r="F1" s="140"/>
      <c r="G1" s="140"/>
      <c r="H1" s="140"/>
      <c r="I1" s="43"/>
      <c r="J1" s="43"/>
      <c r="K1" s="43"/>
      <c r="L1" s="43"/>
      <c r="M1" s="43"/>
      <c r="N1" s="43"/>
      <c r="O1" s="43"/>
      <c r="P1" s="43"/>
      <c r="Q1" s="43"/>
      <c r="R1" s="43"/>
      <c r="S1" s="43"/>
      <c r="T1" s="43"/>
      <c r="U1" s="43"/>
      <c r="V1" s="43"/>
      <c r="W1" s="43"/>
      <c r="X1" s="43"/>
      <c r="Y1" s="43"/>
    </row>
    <row r="2">
      <c r="A2" s="141" t="s">
        <v>185</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186</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252</v>
      </c>
      <c r="E4" s="45" t="s">
        <v>253</v>
      </c>
      <c r="F4" s="45" t="s">
        <v>254</v>
      </c>
      <c r="G4" s="59" t="s">
        <v>255</v>
      </c>
      <c r="H4" s="59"/>
      <c r="I4" s="43"/>
      <c r="J4" s="43"/>
      <c r="K4" s="43"/>
      <c r="L4" s="43"/>
      <c r="M4" s="43"/>
      <c r="N4" s="43"/>
      <c r="O4" s="43"/>
      <c r="P4" s="43"/>
      <c r="Q4" s="43"/>
      <c r="R4" s="43"/>
      <c r="S4" s="43"/>
      <c r="T4" s="43"/>
      <c r="U4" s="43"/>
      <c r="V4" s="43"/>
      <c r="W4" s="43"/>
      <c r="X4" s="43"/>
      <c r="Y4" s="43"/>
    </row>
    <row r="5">
      <c r="A5" s="139"/>
      <c r="B5" s="49"/>
      <c r="C5" s="148" t="s">
        <v>185</v>
      </c>
      <c r="D5" s="177">
        <f>'Ratios 2021'!D8</f>
        <v>2.418696666</v>
      </c>
      <c r="E5" s="177">
        <f>'Ratios 2022'!D8</f>
        <v>1.472434421</v>
      </c>
      <c r="F5" s="177">
        <f>'Ratios 2023'!D8</f>
        <v>1.958012599</v>
      </c>
      <c r="G5" s="177">
        <f>average(D5:F5)</f>
        <v>1.949714562</v>
      </c>
      <c r="H5" s="150" t="s">
        <v>192</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193</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194</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252</v>
      </c>
      <c r="E9" s="45" t="s">
        <v>253</v>
      </c>
      <c r="F9" s="45" t="s">
        <v>254</v>
      </c>
      <c r="G9" s="59" t="s">
        <v>255</v>
      </c>
      <c r="H9" s="59"/>
      <c r="I9" s="43"/>
      <c r="J9" s="43"/>
      <c r="K9" s="43"/>
      <c r="L9" s="43"/>
      <c r="M9" s="43"/>
      <c r="N9" s="43"/>
      <c r="O9" s="43"/>
      <c r="P9" s="43"/>
      <c r="Q9" s="43"/>
      <c r="R9" s="43"/>
      <c r="S9" s="43"/>
      <c r="T9" s="43"/>
      <c r="U9" s="43"/>
      <c r="V9" s="43"/>
      <c r="W9" s="43"/>
      <c r="X9" s="43"/>
      <c r="Y9" s="43"/>
    </row>
    <row r="10">
      <c r="A10" s="139"/>
      <c r="B10" s="49"/>
      <c r="C10" s="148" t="s">
        <v>193</v>
      </c>
      <c r="D10" s="149">
        <f>'Ratios 2021'!D14</f>
        <v>1.193774076</v>
      </c>
      <c r="E10" s="149">
        <f>'Ratios 2022'!D14</f>
        <v>0.4816911879</v>
      </c>
      <c r="F10" s="149">
        <f>'Ratios 2023'!D14</f>
        <v>-0.01244786829</v>
      </c>
      <c r="G10" s="177">
        <f>average(D10:F10)</f>
        <v>0.5543391319</v>
      </c>
      <c r="H10" s="150" t="s">
        <v>192</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198</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199</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252</v>
      </c>
      <c r="E14" s="45" t="s">
        <v>253</v>
      </c>
      <c r="F14" s="45" t="s">
        <v>254</v>
      </c>
      <c r="G14" s="59" t="s">
        <v>255</v>
      </c>
      <c r="H14" s="59"/>
      <c r="I14" s="43"/>
      <c r="J14" s="43"/>
      <c r="K14" s="43"/>
      <c r="L14" s="43"/>
      <c r="M14" s="43"/>
      <c r="N14" s="43"/>
      <c r="O14" s="43"/>
      <c r="P14" s="43"/>
      <c r="Q14" s="43"/>
      <c r="R14" s="43"/>
      <c r="S14" s="43"/>
      <c r="T14" s="43"/>
      <c r="U14" s="43"/>
      <c r="V14" s="43"/>
      <c r="W14" s="43"/>
      <c r="X14" s="43"/>
      <c r="Y14" s="43"/>
    </row>
    <row r="15">
      <c r="A15" s="139"/>
      <c r="B15" s="49"/>
      <c r="C15" s="148" t="s">
        <v>201</v>
      </c>
      <c r="D15" s="180">
        <f>'Ratios 2021'!D20</f>
        <v>0</v>
      </c>
      <c r="E15" s="180">
        <f>'Ratios 2022'!D20</f>
        <v>0</v>
      </c>
      <c r="F15" s="180">
        <f>'Ratios 2023'!D20</f>
        <v>0</v>
      </c>
      <c r="G15" s="177">
        <f>average(D15:F15)</f>
        <v>0</v>
      </c>
      <c r="H15" s="150" t="s">
        <v>192</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203</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204</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252</v>
      </c>
      <c r="E19" s="45" t="s">
        <v>253</v>
      </c>
      <c r="F19" s="45" t="s">
        <v>254</v>
      </c>
      <c r="G19" s="59" t="s">
        <v>255</v>
      </c>
      <c r="H19" s="59"/>
      <c r="I19" s="43"/>
      <c r="J19" s="43"/>
      <c r="K19" s="43"/>
      <c r="L19" s="43"/>
      <c r="M19" s="43"/>
      <c r="N19" s="43"/>
      <c r="O19" s="43"/>
      <c r="P19" s="43"/>
      <c r="Q19" s="43"/>
      <c r="R19" s="43"/>
      <c r="S19" s="43"/>
      <c r="T19" s="43"/>
      <c r="U19" s="43"/>
      <c r="V19" s="43"/>
      <c r="W19" s="43"/>
      <c r="X19" s="43"/>
      <c r="Y19" s="43"/>
    </row>
    <row r="20">
      <c r="A20" s="139"/>
      <c r="B20" s="49"/>
      <c r="C20" s="148" t="s">
        <v>203</v>
      </c>
      <c r="D20" s="163">
        <f>'Ratios 2021'!D26</f>
        <v>0.4232040549</v>
      </c>
      <c r="E20" s="163">
        <f>'Ratios 2022'!D26</f>
        <v>0.4659145069</v>
      </c>
      <c r="F20" s="163">
        <f>'Ratios 2023'!D26</f>
        <v>0.4525905463</v>
      </c>
      <c r="G20" s="181">
        <f>average(D20:F20)</f>
        <v>0.4472363694</v>
      </c>
      <c r="H20" s="150" t="s">
        <v>207</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208</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209</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252</v>
      </c>
      <c r="E24" s="45" t="s">
        <v>253</v>
      </c>
      <c r="F24" s="45" t="s">
        <v>254</v>
      </c>
      <c r="G24" s="59" t="s">
        <v>255</v>
      </c>
      <c r="H24" s="59"/>
      <c r="I24" s="43"/>
      <c r="J24" s="43"/>
      <c r="K24" s="43"/>
      <c r="L24" s="43"/>
      <c r="M24" s="43"/>
      <c r="N24" s="43"/>
      <c r="O24" s="43"/>
      <c r="P24" s="43"/>
      <c r="Q24" s="43"/>
      <c r="R24" s="43"/>
      <c r="S24" s="43"/>
      <c r="T24" s="43"/>
      <c r="U24" s="43"/>
      <c r="V24" s="43"/>
      <c r="W24" s="43"/>
      <c r="X24" s="43"/>
      <c r="Y24" s="43"/>
    </row>
    <row r="25">
      <c r="A25" s="139"/>
      <c r="B25" s="49"/>
      <c r="C25" s="148" t="s">
        <v>213</v>
      </c>
      <c r="D25" s="163">
        <f>'Ratios 2021'!D33</f>
        <v>0.7099492308</v>
      </c>
      <c r="E25" s="163">
        <f>'Ratios 2022'!D33</f>
        <v>0.7230465195</v>
      </c>
      <c r="F25" s="163">
        <f>'Ratios 2023'!D33</f>
        <v>0.7309067543</v>
      </c>
      <c r="G25" s="181">
        <f>average(D25:F25)</f>
        <v>0.7213008349</v>
      </c>
      <c r="H25" s="150" t="s">
        <v>214</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215</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216</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252</v>
      </c>
      <c r="E29" s="45" t="s">
        <v>253</v>
      </c>
      <c r="F29" s="45" t="s">
        <v>254</v>
      </c>
      <c r="G29" s="59" t="s">
        <v>255</v>
      </c>
      <c r="H29" s="59"/>
      <c r="I29" s="43"/>
      <c r="J29" s="43"/>
      <c r="K29" s="43"/>
      <c r="L29" s="43"/>
      <c r="M29" s="43"/>
      <c r="N29" s="43"/>
      <c r="O29" s="43"/>
      <c r="P29" s="43"/>
      <c r="Q29" s="43"/>
      <c r="R29" s="43"/>
      <c r="S29" s="43"/>
      <c r="T29" s="43"/>
      <c r="U29" s="43"/>
      <c r="V29" s="43"/>
      <c r="W29" s="43"/>
      <c r="X29" s="43"/>
      <c r="Y29" s="43"/>
    </row>
    <row r="30">
      <c r="A30" s="139"/>
      <c r="B30" s="49"/>
      <c r="C30" s="148" t="s">
        <v>215</v>
      </c>
      <c r="D30" s="163">
        <f>'Ratios 2021'!D38</f>
        <v>0.1230623478</v>
      </c>
      <c r="E30" s="163">
        <f>'Ratios 2022'!D38</f>
        <v>0.111116785</v>
      </c>
      <c r="F30" s="163">
        <f>'Ratios 2023'!D38</f>
        <v>0.08974049121</v>
      </c>
      <c r="G30" s="181">
        <f>average(D30:F30)</f>
        <v>0.107973208</v>
      </c>
      <c r="H30" s="150" t="s">
        <v>218</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219</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220</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252</v>
      </c>
      <c r="E34" s="45" t="s">
        <v>253</v>
      </c>
      <c r="F34" s="45" t="s">
        <v>254</v>
      </c>
      <c r="G34" s="59" t="s">
        <v>255</v>
      </c>
      <c r="H34" s="59"/>
      <c r="I34" s="43"/>
      <c r="J34" s="43"/>
      <c r="K34" s="43"/>
      <c r="L34" s="43"/>
      <c r="M34" s="43"/>
      <c r="N34" s="43"/>
      <c r="O34" s="43"/>
      <c r="P34" s="43"/>
      <c r="Q34" s="43"/>
      <c r="R34" s="43"/>
      <c r="S34" s="43"/>
      <c r="T34" s="43"/>
      <c r="U34" s="43"/>
      <c r="V34" s="43"/>
      <c r="W34" s="43"/>
      <c r="X34" s="43"/>
      <c r="Y34" s="43"/>
    </row>
    <row r="35">
      <c r="A35" s="139"/>
      <c r="B35" s="49"/>
      <c r="C35" s="148" t="s">
        <v>256</v>
      </c>
      <c r="D35" s="163">
        <f>'Ratios 2021'!E41</f>
        <v>0.8404519628</v>
      </c>
      <c r="E35" s="163">
        <f>'Ratios 2022'!E41</f>
        <v>0.8062189143</v>
      </c>
      <c r="F35" s="163">
        <f>'Ratios 2023'!E41</f>
        <v>0.833933729</v>
      </c>
      <c r="G35" s="181">
        <f t="shared" ref="G35:G37" si="1">average(D35:F35)</f>
        <v>0.826868202</v>
      </c>
      <c r="H35" s="181"/>
      <c r="I35" s="43"/>
      <c r="J35" s="43"/>
      <c r="K35" s="43"/>
      <c r="L35" s="43"/>
      <c r="M35" s="43"/>
      <c r="N35" s="43"/>
      <c r="O35" s="43"/>
      <c r="P35" s="43"/>
      <c r="Q35" s="43"/>
      <c r="R35" s="43"/>
      <c r="S35" s="43"/>
      <c r="T35" s="43"/>
      <c r="U35" s="43"/>
      <c r="V35" s="43"/>
      <c r="W35" s="43"/>
      <c r="X35" s="43"/>
      <c r="Y35" s="43"/>
    </row>
    <row r="36">
      <c r="A36" s="139"/>
      <c r="B36" s="52"/>
      <c r="C36" s="148" t="s">
        <v>222</v>
      </c>
      <c r="D36" s="163">
        <f>'Ratios 2021'!E42</f>
        <v>0.1497851643</v>
      </c>
      <c r="E36" s="163">
        <f>'Ratios 2022'!E42</f>
        <v>0.185388019</v>
      </c>
      <c r="F36" s="163">
        <f>'Ratios 2023'!E42</f>
        <v>0.1571073971</v>
      </c>
      <c r="G36" s="181">
        <f t="shared" si="1"/>
        <v>0.1640935268</v>
      </c>
      <c r="H36" s="181"/>
      <c r="I36" s="43"/>
      <c r="J36" s="43"/>
      <c r="K36" s="43"/>
      <c r="L36" s="43"/>
      <c r="M36" s="43"/>
      <c r="N36" s="43"/>
      <c r="O36" s="43"/>
      <c r="P36" s="43"/>
      <c r="Q36" s="43"/>
      <c r="R36" s="43"/>
      <c r="S36" s="43"/>
      <c r="T36" s="43"/>
      <c r="U36" s="43"/>
      <c r="V36" s="43"/>
      <c r="W36" s="43"/>
      <c r="X36" s="43"/>
      <c r="Y36" s="43"/>
    </row>
    <row r="37">
      <c r="A37" s="139"/>
      <c r="B37" s="182"/>
      <c r="C37" s="148" t="s">
        <v>223</v>
      </c>
      <c r="D37" s="163">
        <f>'Ratios 2021'!E43</f>
        <v>0.009762872919</v>
      </c>
      <c r="E37" s="163">
        <f>'Ratios 2022'!E43</f>
        <v>0.008393066677</v>
      </c>
      <c r="F37" s="163">
        <f>'Ratios 2023'!E43</f>
        <v>0.008958873916</v>
      </c>
      <c r="G37" s="181">
        <f t="shared" si="1"/>
        <v>0.009038271171</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224</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225</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252</v>
      </c>
      <c r="E41" s="45" t="s">
        <v>253</v>
      </c>
      <c r="F41" s="45" t="s">
        <v>254</v>
      </c>
      <c r="G41" s="59" t="s">
        <v>255</v>
      </c>
      <c r="H41" s="59"/>
      <c r="I41" s="43"/>
      <c r="J41" s="43"/>
      <c r="K41" s="43"/>
      <c r="L41" s="43"/>
      <c r="M41" s="43"/>
      <c r="N41" s="43"/>
      <c r="O41" s="43"/>
      <c r="P41" s="43"/>
      <c r="Q41" s="43"/>
      <c r="R41" s="43"/>
      <c r="S41" s="43"/>
      <c r="T41" s="43"/>
      <c r="U41" s="43"/>
      <c r="V41" s="43"/>
      <c r="W41" s="43"/>
      <c r="X41" s="43"/>
      <c r="Y41" s="43"/>
    </row>
    <row r="42">
      <c r="A42" s="139"/>
      <c r="B42" s="49"/>
      <c r="C42" s="148" t="s">
        <v>228</v>
      </c>
      <c r="D42" s="166">
        <f>'Ratios 2021'!D49</f>
        <v>19.37253691</v>
      </c>
      <c r="E42" s="166">
        <f>'Ratios 2022'!D49</f>
        <v>4.148429824</v>
      </c>
      <c r="F42" s="166">
        <f>'Ratios 2023'!D49</f>
        <v>2.96499709</v>
      </c>
      <c r="G42" s="183">
        <f>average(D42:F42)</f>
        <v>8.828654608</v>
      </c>
      <c r="H42" s="150" t="s">
        <v>229</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230</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231</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252</v>
      </c>
      <c r="E46" s="45" t="s">
        <v>253</v>
      </c>
      <c r="F46" s="45" t="s">
        <v>254</v>
      </c>
      <c r="G46" s="59" t="s">
        <v>255</v>
      </c>
      <c r="H46" s="59"/>
      <c r="I46" s="43"/>
      <c r="J46" s="43"/>
      <c r="K46" s="43"/>
      <c r="L46" s="43"/>
      <c r="M46" s="43"/>
      <c r="N46" s="43"/>
      <c r="O46" s="43"/>
      <c r="P46" s="43"/>
      <c r="Q46" s="43"/>
      <c r="R46" s="43"/>
      <c r="S46" s="43"/>
      <c r="T46" s="43"/>
      <c r="U46" s="43"/>
      <c r="V46" s="43"/>
      <c r="W46" s="43"/>
      <c r="X46" s="43"/>
      <c r="Y46" s="43"/>
    </row>
    <row r="47">
      <c r="A47" s="139"/>
      <c r="B47" s="49"/>
      <c r="C47" s="148" t="s">
        <v>234</v>
      </c>
      <c r="D47" s="149">
        <f>'Ratios 2021'!D54</f>
        <v>5.970546086</v>
      </c>
      <c r="E47" s="149">
        <f>'Ratios 2022'!D54</f>
        <v>5.569424846</v>
      </c>
      <c r="F47" s="149">
        <f>'Ratios 2023'!D54</f>
        <v>4.651439864</v>
      </c>
      <c r="G47" s="177">
        <f>average(D47:F47)</f>
        <v>5.397136932</v>
      </c>
      <c r="H47" s="150" t="s">
        <v>235</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236</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237</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252</v>
      </c>
      <c r="E51" s="45" t="s">
        <v>253</v>
      </c>
      <c r="F51" s="45" t="s">
        <v>254</v>
      </c>
      <c r="G51" s="59" t="s">
        <v>255</v>
      </c>
      <c r="H51" s="59"/>
      <c r="I51" s="43"/>
      <c r="J51" s="43"/>
      <c r="K51" s="43"/>
      <c r="L51" s="43"/>
      <c r="M51" s="43"/>
      <c r="N51" s="43"/>
      <c r="O51" s="43"/>
      <c r="P51" s="43"/>
      <c r="Q51" s="43"/>
      <c r="R51" s="43"/>
      <c r="S51" s="43"/>
      <c r="T51" s="43"/>
      <c r="U51" s="43"/>
      <c r="V51" s="43"/>
      <c r="W51" s="43"/>
      <c r="X51" s="43"/>
      <c r="Y51" s="43"/>
    </row>
    <row r="52">
      <c r="A52" s="139"/>
      <c r="B52" s="49"/>
      <c r="C52" s="148" t="s">
        <v>240</v>
      </c>
      <c r="D52" s="184">
        <f>'Ratios 2021'!D59</f>
        <v>0.03042165628</v>
      </c>
      <c r="E52" s="184">
        <f>'Ratios 2022'!D59</f>
        <v>0.05396762773</v>
      </c>
      <c r="F52" s="184">
        <f>'Ratios 2023'!D59</f>
        <v>0.05253675741</v>
      </c>
      <c r="G52" s="185">
        <f>average(D52:F52)</f>
        <v>0.04564201381</v>
      </c>
      <c r="H52" s="150" t="s">
        <v>241</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VOLUNTEERS OF AMERICA MINNESOTA &amp; WISCONSIN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VOLUNTEERS OF AMERICA MINNESOTA &amp; WISCONSIN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27377.0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4899142.0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1222053.0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6148572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1.5652177E7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1.2097742E7</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27749919</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19522.0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9302.0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-9302</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2492647.0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99</v>
      </c>
      <c r="D40" s="74"/>
      <c r="E40" s="48">
        <v>360617.0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100</v>
      </c>
      <c r="D41" s="74"/>
      <c r="E41" s="48">
        <v>194416.0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101</v>
      </c>
      <c r="D42" s="74"/>
      <c r="E42" s="48">
        <v>28550.0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3076230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36984941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VOLUNTEERS OF AMERICA MINNESOTA &amp; WISCONSIN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2203954</v>
      </c>
      <c r="D4" s="99">
        <v>2203954.0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506678</v>
      </c>
      <c r="D7" s="99">
        <v>101335.0</v>
      </c>
      <c r="E7" s="99">
        <v>405343.0</v>
      </c>
      <c r="F7" s="99">
        <v>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113</v>
      </c>
      <c r="C9" s="98">
        <f t="shared" si="1"/>
        <v>18764066</v>
      </c>
      <c r="D9" s="99">
        <v>1.6382991E7</v>
      </c>
      <c r="E9" s="99">
        <v>2183689.0</v>
      </c>
      <c r="F9" s="99">
        <v>197386.0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125311</v>
      </c>
      <c r="D10" s="99">
        <v>0.0</v>
      </c>
      <c r="E10" s="99">
        <v>125311.0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2246192</v>
      </c>
      <c r="D11" s="99">
        <v>2061146.0</v>
      </c>
      <c r="E11" s="99">
        <v>159157.0</v>
      </c>
      <c r="F11" s="99">
        <v>25889.0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1437839</v>
      </c>
      <c r="D12" s="99">
        <v>1288075.0</v>
      </c>
      <c r="E12" s="99">
        <v>135211.0</v>
      </c>
      <c r="F12" s="99">
        <v>14553.0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819535</v>
      </c>
      <c r="D14" s="99">
        <v>0.0</v>
      </c>
      <c r="E14" s="99">
        <v>819535.0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69722</v>
      </c>
      <c r="D15" s="99">
        <v>63458.0</v>
      </c>
      <c r="E15" s="99">
        <v>6264.0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78585</v>
      </c>
      <c r="D16" s="99">
        <v>3722.0</v>
      </c>
      <c r="E16" s="99">
        <v>74863.0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30000</v>
      </c>
      <c r="D17" s="99">
        <v>30000.0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1106632</v>
      </c>
      <c r="D20" s="99">
        <v>814704.0</v>
      </c>
      <c r="E20" s="99">
        <v>274988.0</v>
      </c>
      <c r="F20" s="99">
        <v>16940.0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1293164</v>
      </c>
      <c r="D22" s="99">
        <v>641965.0</v>
      </c>
      <c r="E22" s="99">
        <v>618751.0</v>
      </c>
      <c r="F22" s="99">
        <v>32448.0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2445395</v>
      </c>
      <c r="D25" s="99">
        <v>2222968.0</v>
      </c>
      <c r="E25" s="99">
        <v>205838.0</v>
      </c>
      <c r="F25" s="99">
        <v>16589.0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349794</v>
      </c>
      <c r="D26" s="99">
        <v>342609.0</v>
      </c>
      <c r="E26" s="99">
        <v>7073.0</v>
      </c>
      <c r="F26" s="99">
        <v>112.0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94185</v>
      </c>
      <c r="D28" s="99">
        <v>71388.0</v>
      </c>
      <c r="E28" s="99">
        <v>22518.0</v>
      </c>
      <c r="F28" s="99">
        <v>279.0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5018</v>
      </c>
      <c r="D29" s="99">
        <v>5018.0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150692</v>
      </c>
      <c r="D31" s="99">
        <v>93544.0</v>
      </c>
      <c r="E31" s="99">
        <v>57148.0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102" t="s">
        <v>138</v>
      </c>
      <c r="C34" s="98">
        <f t="shared" si="1"/>
        <v>561379</v>
      </c>
      <c r="D34" s="99">
        <v>501185.0</v>
      </c>
      <c r="E34" s="99">
        <v>60194.0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139</v>
      </c>
      <c r="C35" s="98">
        <f t="shared" si="1"/>
        <v>411320</v>
      </c>
      <c r="D35" s="99">
        <v>333791.0</v>
      </c>
      <c r="E35" s="99">
        <v>66544.0</v>
      </c>
      <c r="F35" s="99">
        <v>10985.0</v>
      </c>
      <c r="G35" s="43"/>
      <c r="H35" s="43"/>
      <c r="I35" s="43"/>
      <c r="J35" s="43"/>
      <c r="K35" s="43"/>
      <c r="L35" s="43"/>
      <c r="M35" s="43"/>
      <c r="N35" s="43"/>
      <c r="O35" s="43"/>
      <c r="P35" s="43"/>
      <c r="Q35" s="43"/>
      <c r="R35" s="43"/>
      <c r="S35" s="43"/>
      <c r="T35" s="43"/>
      <c r="U35" s="43"/>
      <c r="V35" s="43"/>
      <c r="W35" s="43"/>
      <c r="X35" s="43"/>
      <c r="Y35" s="43"/>
      <c r="Z35" s="43"/>
    </row>
    <row r="36">
      <c r="A36" s="45" t="s">
        <v>50</v>
      </c>
      <c r="B36" s="103" t="s">
        <v>140</v>
      </c>
      <c r="C36" s="98">
        <f t="shared" si="1"/>
        <v>163015</v>
      </c>
      <c r="D36" s="99">
        <v>160810.0</v>
      </c>
      <c r="E36" s="99">
        <v>0.0</v>
      </c>
      <c r="F36" s="99">
        <v>2205.0</v>
      </c>
      <c r="G36" s="43"/>
      <c r="H36" s="43"/>
      <c r="I36" s="43"/>
      <c r="J36" s="43"/>
      <c r="K36" s="43"/>
      <c r="L36" s="43"/>
      <c r="M36" s="43"/>
      <c r="N36" s="43"/>
      <c r="O36" s="43"/>
      <c r="P36" s="43"/>
      <c r="Q36" s="43"/>
      <c r="R36" s="43"/>
      <c r="S36" s="43"/>
      <c r="T36" s="43"/>
      <c r="U36" s="43"/>
      <c r="V36" s="43"/>
      <c r="W36" s="43"/>
      <c r="X36" s="43"/>
      <c r="Y36" s="43"/>
      <c r="Z36" s="43"/>
    </row>
    <row r="37">
      <c r="A37" s="45" t="s">
        <v>52</v>
      </c>
      <c r="B37" s="103" t="s">
        <v>141</v>
      </c>
      <c r="C37" s="98">
        <f t="shared" si="1"/>
        <v>-352988</v>
      </c>
      <c r="D37" s="99">
        <v>0.0</v>
      </c>
      <c r="E37" s="99">
        <v>-352988.0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32509488</v>
      </c>
      <c r="D40" s="104">
        <f t="shared" si="2"/>
        <v>27322663</v>
      </c>
      <c r="E40" s="104">
        <f t="shared" si="2"/>
        <v>4869439</v>
      </c>
      <c r="F40" s="104">
        <f t="shared" si="2"/>
        <v>317386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VOLUNTEERS OF AMERICA MINNESOTA &amp; WISCONSIN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6522176.0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10922.0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6695532.0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370041.0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5577728.0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3896376.0</v>
      </c>
      <c r="E12" s="109">
        <f>D11-D12</f>
        <v>1681352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42647.0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15322670</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2277626.0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466141.0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8697170.0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11440937</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3234082.0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647651.0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3881733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15322670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VOLUNTEERS OF AMERICA MINNESOTA &amp; WISCONSIN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2021'!C40</f>
        <v>32509488</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2021'!C31</f>
        <v>150692</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32358796</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2696566.333</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2021'!E2+'Balance Sheet 2021'!E3</f>
        <v>6522176</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2.418696666</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2021'!E30</f>
        <v>3234082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2021'!C40</f>
        <v>32509488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2709124</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1.193774076</v>
      </c>
      <c r="E14" s="150" t="s">
        <v>192</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2021'!C40</f>
        <v>32509488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2709124</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0</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2.418696666</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2021'!E2:E7,'Revenues 2021'!F10:F15)</f>
        <v>15652177</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2021'!F44</f>
        <v>36984941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0.4232040549</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2021'!C7:C9)</f>
        <v>19270744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2021'!C10:C12)</f>
        <v>3809342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23080086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2021'!C40</f>
        <v>32509488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0.7099492308</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2021'!C10:C11)</f>
        <v>2371503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2021'!C7:C9)</f>
        <v>19270744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0.1230623478</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221</v>
      </c>
      <c r="D41" s="75">
        <f>'Expenses 2021'!D40</f>
        <v>27322663</v>
      </c>
      <c r="E41" s="165">
        <f t="shared" ref="E41:E44" si="1">D41/$D$44</f>
        <v>0.8404519628</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2021'!E40</f>
        <v>4869439</v>
      </c>
      <c r="E42" s="165">
        <f t="shared" si="1"/>
        <v>0.1497851643</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2021'!F40</f>
        <v>317386</v>
      </c>
      <c r="E43" s="165">
        <f t="shared" si="1"/>
        <v>0.009762872919</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32509488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2021'!F9</f>
        <v>6148572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2021'!F40</f>
        <v>317386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f>if(D48=0, "$0",D47/D48)</f>
        <v>19.37253691</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2021'!E2:E10)</f>
        <v>13598671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2021'!E19:E22)</f>
        <v>2277626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5.970546086</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2021'!E25:E26)</f>
        <v>466141</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2021'!E18</f>
        <v>15322670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0.03042165628</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VOLUNTEERS OF AMERICA MINNESOTA &amp; WISCONSIN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31897.0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1188318.0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1220215</v>
      </c>
      <c r="G9" s="58"/>
      <c r="H9" s="58"/>
      <c r="I9" s="58"/>
      <c r="J9" s="58"/>
      <c r="K9" s="58"/>
      <c r="L9" s="58"/>
      <c r="M9" s="58"/>
      <c r="N9" s="58"/>
      <c r="O9" s="58"/>
      <c r="P9" s="58"/>
      <c r="Q9" s="58"/>
      <c r="R9" s="58"/>
      <c r="S9" s="58"/>
      <c r="T9" s="58"/>
      <c r="U9" s="58"/>
      <c r="V9" s="58"/>
      <c r="W9" s="58"/>
      <c r="X9" s="58"/>
      <c r="Y9" s="58"/>
      <c r="Z9" s="58"/>
    </row>
    <row r="10">
      <c r="A10" s="44" t="s">
        <v>62</v>
      </c>
      <c r="B10" s="59" t="s">
        <v>63</v>
      </c>
      <c r="C10" s="60" t="s">
        <v>242</v>
      </c>
      <c r="D10" s="15"/>
      <c r="E10" s="15"/>
      <c r="F10" s="48">
        <v>1.5003597E7</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243</v>
      </c>
      <c r="D11" s="61"/>
      <c r="E11" s="61"/>
      <c r="F11" s="62">
        <v>1.2934032E7</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27937629</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45532.0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244</v>
      </c>
      <c r="D26" s="50">
        <v>0.0</v>
      </c>
      <c r="E26" s="50">
        <v>7602.0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7602</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7602</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8948.0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-8948</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245</v>
      </c>
      <c r="D39" s="74"/>
      <c r="E39" s="48">
        <v>2508897.0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99</v>
      </c>
      <c r="D40" s="74"/>
      <c r="E40" s="48">
        <v>355861.0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100</v>
      </c>
      <c r="D41" s="74"/>
      <c r="E41" s="48">
        <v>135680.0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3000438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32202468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VOLUNTEERS OF AMERICA MINNESOTA &amp; WISCONSIN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1931776</v>
      </c>
      <c r="D4" s="99">
        <v>1931776.0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474822</v>
      </c>
      <c r="D7" s="99">
        <v>94964.0</v>
      </c>
      <c r="E7" s="99">
        <v>379858.0</v>
      </c>
      <c r="F7" s="99">
        <v>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20929343</v>
      </c>
      <c r="D9" s="99">
        <v>1.7627532E7</v>
      </c>
      <c r="E9" s="99">
        <v>3067576.0</v>
      </c>
      <c r="F9" s="99">
        <v>234235.0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73478</v>
      </c>
      <c r="D10" s="99">
        <v>0.0</v>
      </c>
      <c r="E10" s="99">
        <v>73478.0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2304884</v>
      </c>
      <c r="D11" s="99">
        <v>2051220.0</v>
      </c>
      <c r="E11" s="99">
        <v>234000.0</v>
      </c>
      <c r="F11" s="99">
        <v>19664.0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1556981</v>
      </c>
      <c r="D12" s="99">
        <v>1349820.0</v>
      </c>
      <c r="E12" s="99">
        <v>190816.0</v>
      </c>
      <c r="F12" s="99">
        <v>16345.0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61879</v>
      </c>
      <c r="D15" s="99">
        <v>32144.0</v>
      </c>
      <c r="E15" s="99">
        <v>29735.0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119178</v>
      </c>
      <c r="D16" s="99">
        <v>36437.0</v>
      </c>
      <c r="E16" s="99">
        <v>82741.0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1211887</v>
      </c>
      <c r="D20" s="99">
        <v>996530.0</v>
      </c>
      <c r="E20" s="99">
        <v>212690.0</v>
      </c>
      <c r="F20" s="99">
        <v>2667.0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98262</v>
      </c>
      <c r="D21" s="99">
        <v>88181.0</v>
      </c>
      <c r="E21" s="99">
        <v>10081.0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1240102</v>
      </c>
      <c r="D22" s="99">
        <v>525878.0</v>
      </c>
      <c r="E22" s="99">
        <v>712206.0</v>
      </c>
      <c r="F22" s="99">
        <v>2018.0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2531497</v>
      </c>
      <c r="D25" s="99">
        <v>2325968.0</v>
      </c>
      <c r="E25" s="99">
        <v>195617.0</v>
      </c>
      <c r="F25" s="99">
        <v>9912.0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344008</v>
      </c>
      <c r="D26" s="99">
        <v>336409.0</v>
      </c>
      <c r="E26" s="99">
        <v>7599.0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134755</v>
      </c>
      <c r="D28" s="99">
        <v>96125.0</v>
      </c>
      <c r="E28" s="99">
        <v>33331.0</v>
      </c>
      <c r="F28" s="99">
        <v>5299.0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8958</v>
      </c>
      <c r="D29" s="99">
        <v>8958.0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155548</v>
      </c>
      <c r="D31" s="99">
        <v>92704.0</v>
      </c>
      <c r="E31" s="99">
        <v>62844.0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354156</v>
      </c>
      <c r="D32" s="99">
        <v>331716.0</v>
      </c>
      <c r="E32" s="99">
        <v>20496.0</v>
      </c>
      <c r="F32" s="99">
        <v>1944.0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60" t="s">
        <v>138</v>
      </c>
      <c r="C34" s="98">
        <f t="shared" si="1"/>
        <v>673223</v>
      </c>
      <c r="D34" s="99">
        <v>153721.0</v>
      </c>
      <c r="E34" s="99">
        <v>519502.0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139</v>
      </c>
      <c r="C35" s="98">
        <f t="shared" si="1"/>
        <v>664441</v>
      </c>
      <c r="D35" s="99">
        <v>0.0</v>
      </c>
      <c r="E35" s="99">
        <v>664441.0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140</v>
      </c>
      <c r="C36" s="98">
        <f t="shared" si="1"/>
        <v>176296</v>
      </c>
      <c r="D36" s="99">
        <v>174241.0</v>
      </c>
      <c r="E36" s="99">
        <v>0.0</v>
      </c>
      <c r="F36" s="99">
        <v>2055.0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35045474</v>
      </c>
      <c r="D40" s="104">
        <f t="shared" si="2"/>
        <v>28254324</v>
      </c>
      <c r="E40" s="104">
        <f t="shared" si="2"/>
        <v>6497011</v>
      </c>
      <c r="F40" s="104">
        <f t="shared" si="2"/>
        <v>294139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VOLUNTEERS OF AMERICA MINNESOTA &amp; WISCONSIN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1767658.0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2513436.0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21781.0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6984033.0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387932.0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5762137.0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4007448.0</v>
      </c>
      <c r="E12" s="109">
        <f>D11-D12</f>
        <v>1754689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3299296.0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16728825</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2096238.0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902815.0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1.1664467E7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14663520</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1406758.0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658547.0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2065305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16728825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