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<sst xmlns="http://schemas.openxmlformats.org/spreadsheetml/2006/main" count="869" uniqueCount="254">
  <si>
    <t>CARTER BURDEN NETWORK</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</si>
  <si>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</si>
  <si>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</si>
  <si>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</si>
  <si>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</si>
  <si>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</si>
  <si>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</si>
  <si>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</si>
  <si>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</si>
  <si>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</si>
  <si>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</si>
  <si>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</si>
  <si>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</si>
  <si>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</si>
  <si>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</si>
  <si>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</si>
  <si>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</si>
  <si>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</si>
  <si>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</si>
  <si>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</si>
  <si>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</si>
  <si>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</si>
  <si>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</si>
  <si>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</si>
  <si>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</si>
  <si>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</si>
  <si>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</si>
  <si>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</si>
  <si>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</si>
  <si>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</si>
  <si>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</si>
  <si>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</si>
  <si>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</si>
  <si>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</si>
  <si>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</si>
  <si>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</si>
  <si>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</si>
  <si>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</si>
  <si>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</si>
  <si>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</si>
  <si>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</si>
  <si>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</si>
  <si>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</si>
  <si>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</si>
  <si>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</si>
  <si>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</si>
  <si>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</si>
  <si>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</si>
  <si>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</si>
  <si>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</si>
  <si>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</si>
  <si>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</si>
  <si>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</si>
  <si>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</si>
  <si>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</si>
  <si>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</si>
  <si>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</si>
  <si>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</si>
  <si>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</si>
  <si>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</si>
  <si>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</si>
  <si>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</si>
  <si>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</si>
  <si>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</si>
  <si>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Program Fees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</si>
  <si>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</si>
  <si>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</si>
  <si>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</si>
  <si>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</si>
  <si>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</si>
  <si>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</si>
  <si>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</si>
  <si>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</si>
  <si>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</si>
  <si>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</si>
  <si>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</si>
  <si>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</si>
  <si>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</si>
  <si>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</si>
  <si>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</si>
  <si>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</si>
  <si>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</si>
  <si>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</si>
  <si>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</si>
  <si>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</si>
  <si>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</si>
  <si>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</si>
  <si>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</si>
  <si>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</si>
  <si>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</si>
  <si>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</si>
  <si>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</si>
  <si>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</si>
  <si>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</si>
  <si>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</si>
  <si>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</si>
  <si>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</si>
  <si>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</si>
  <si>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</si>
  <si>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</si>
  <si>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</si>
  <si>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</si>
  <si>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</si>
  <si>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</si>
  <si>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</si>
  <si>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</si>
  <si>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</si>
  <si>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</si>
  <si>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</si>
  <si>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</si>
  <si>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</si>
  <si>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</si>
  <si>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</si>
  <si>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</si>
  <si>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</si>
  <si>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</si>
  <si>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</si>
  <si>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</si>
  <si>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</si>
  <si>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</si>
  <si>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</si>
  <si>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</si>
  <si>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</si>
  <si>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</si>
  <si>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</si>
  <si>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</si>
  <si>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</si>
  <si>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</si>
  <si>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</si>
  <si>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</si>
  <si>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</si>
  <si>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</si>
  <si>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</si>
  <si>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</si>
  <si>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Meals Program</t>
  </si>
  <si>
    <t>Equipment</t>
  </si>
  <si>
    <t>Other Program Expenses</t>
  </si>
  <si>
    <t>Other Expenses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</si>
  <si>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</si>
  <si>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</si>
  <si>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</si>
  <si>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</si>
  <si>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</si>
  <si>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</si>
  <si>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</si>
  <si>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</si>
  <si>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</si>
  <si>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</si>
  <si>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</si>
  <si>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</si>
  <si>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</si>
  <si>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</si>
  <si>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</si>
  <si>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</si>
  <si>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</si>
  <si>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</si>
  <si>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</si>
  <si>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</si>
  <si>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</si>
  <si>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</si>
  <si>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</si>
  <si>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</si>
  <si>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</si>
  <si>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</si>
  <si>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</si>
  <si>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</si>
  <si>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</si>
  <si>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</si>
  <si>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</si>
  <si>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</si>
  <si>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</si>
  <si>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</si>
  <si>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</si>
  <si>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</si>
  <si>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</si>
  <si>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</si>
  <si>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</si>
  <si>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</si>
  <si>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</si>
  <si>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</si>
  <si>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</si>
  <si>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</si>
  <si>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</si>
  <si>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</si>
  <si>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</si>
  <si>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</si>
  <si>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</si>
  <si>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</si>
  <si>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</si>
  <si>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</si>
  <si>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</si>
  <si>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</si>
  <si>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</si>
  <si>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</si>
  <si>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</si>
  <si>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</si>
  <si>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</si>
  <si>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</si>
  <si>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</si>
  <si>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</si>
  <si>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</si>
  <si>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</si>
  <si>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</si>
  <si>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</si>
  <si>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</si>
  <si>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</si>
  <si>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</si>
  <si>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</si>
  <si>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</si>
  <si>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</si>
  <si>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</si>
  <si>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</si>
  <si>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</si>
  <si>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</si>
  <si>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</si>
  <si>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</si>
  <si>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</si>
  <si>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</si>
  <si>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</si>
  <si>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</si>
  <si>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</si>
  <si>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</si>
  <si>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</si>
  <si>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</si>
  <si>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</si>
  <si>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</si>
  <si>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</si>
  <si>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</si>
  <si>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</si>
  <si>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</si>
  <si>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</si>
  <si>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</si>
  <si>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</si>
  <si>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</si>
  <si>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</si>
  <si>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</si>
  <si>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</si>
  <si>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</si>
  <si>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PROGRAM FEES</t>
  </si>
  <si>
    <r>
      <rPr>
        <rFont val="Roboto"/>
        <color rgb="FF000000"/>
        <sz val="10.0"/>
      </rPr>
      <t xml:space="preserve">Gross amount from sales of </t>
    </r>
    <r>
      <rPr>
        <rFont val="Roboto"/>
        <color rgb="FF000000"/>
        <sz val="10.0"/>
      </rPr>
      <t>assets other than inventory</t>
    </r>
  </si>
  <si>
    <t>MEALS PROGRAM</t>
  </si>
  <si>
    <t>EQUIPMENT</t>
  </si>
  <si>
    <t>OTHER PROGRAM EXPENSES</t>
  </si>
  <si>
    <t>DUES AND SUBSCRIPTIONS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</si>
  <si>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</si>
  <si>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</si>
  <si>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OTHER EXPENSES</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</si>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</sst>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CARTER BURDEN NETWORK</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2022'!C40</f>
        <v>7821184</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2022'!C31</f>
        <v>108432</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7712752</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642729.3333</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2022'!E2+'Balance Sheet 2022'!E3</f>
        <v>1443921</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2.24654598</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2022'!E30</f>
        <v>8608169</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2022'!C40</f>
        <v>7821184</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651765.3333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13.2074668</v>
      </c>
      <c r="E14" s="150" t="s">
        <v>188</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2022'!E13:E15)</f>
        <v>9819058</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2022'!C40</f>
        <v>7821184</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651765.3333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15.06532719</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17.31187317</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2022'!E2:E7,'Revenues 2022'!F10:F15)</f>
        <v>5685694</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2022'!F44</f>
        <v>7580726</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0.7500197211</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2022'!C7:C9)</f>
        <v>4232975</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2022'!C10:C12)</f>
        <v>1139879</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5372854</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2022'!C40</f>
        <v>7821184</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0.6869617183</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2022'!C10:C11)</f>
        <v>837999</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2022'!C7:C9)</f>
        <v>4232975</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0.1979692769</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244</v>
      </c>
      <c r="D41" s="75">
        <f>'Expenses 2022'!D40</f>
        <v>6093451</v>
      </c>
      <c r="E41" s="165">
        <f t="shared" ref="E41:E44" si="1">D41/$D$44</f>
        <v>0.7790957226</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2022'!E40</f>
        <v>1143495</v>
      </c>
      <c r="E42" s="165">
        <f t="shared" si="1"/>
        <v>0.1462048457</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2022'!F40</f>
        <v>584238</v>
      </c>
      <c r="E43" s="165">
        <f t="shared" si="1"/>
        <v>0.0746994317</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7821184</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2022'!F9</f>
        <v>6910837</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2022'!F40</f>
        <v>584238</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f>if(D48=0, "$0",D47/D48)</f>
        <v>11.82880436</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2022'!E2:E10)</f>
        <v>3167319</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2022'!E19:E22)</f>
        <v>1352384</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2.342026377</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2022'!E18</f>
        <v>16992402</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CARTER BURDEN NETWORK</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4857891.0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1394003.0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6251894</v>
      </c>
      <c r="G9" s="58"/>
      <c r="H9" s="58"/>
      <c r="I9" s="58"/>
      <c r="J9" s="58"/>
      <c r="K9" s="58"/>
      <c r="L9" s="58"/>
      <c r="M9" s="58"/>
      <c r="N9" s="58"/>
      <c r="O9" s="58"/>
      <c r="P9" s="58"/>
      <c r="Q9" s="58"/>
      <c r="R9" s="58"/>
      <c r="S9" s="58"/>
      <c r="T9" s="58"/>
      <c r="U9" s="58"/>
      <c r="V9" s="58"/>
      <c r="W9" s="58"/>
      <c r="X9" s="58"/>
      <c r="Y9" s="58"/>
      <c r="Z9" s="58"/>
    </row>
    <row r="10">
      <c r="A10" s="44" t="s">
        <v>62</v>
      </c>
      <c r="B10" s="59" t="s">
        <v>63</v>
      </c>
      <c r="C10" s="60" t="s">
        <v>238</v>
      </c>
      <c r="D10" s="15"/>
      <c r="E10" s="15"/>
      <c r="F10" s="48">
        <v>72559.0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72559</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271652.0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245</v>
      </c>
      <c r="D26" s="50">
        <v>538190.0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16888.0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521302</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521302</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7117407</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CARTER BURDEN NETWORK</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512246</v>
      </c>
      <c r="D7" s="99">
        <v>0.0</v>
      </c>
      <c r="E7" s="99">
        <v>362766.0</v>
      </c>
      <c r="F7" s="99">
        <v>149480.0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3719871</v>
      </c>
      <c r="D9" s="99">
        <v>3071920.0</v>
      </c>
      <c r="E9" s="99">
        <v>364757.0</v>
      </c>
      <c r="F9" s="99">
        <v>283194.0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121897</v>
      </c>
      <c r="D10" s="99">
        <v>102809.0</v>
      </c>
      <c r="E10" s="99">
        <v>9067.0</v>
      </c>
      <c r="F10" s="99">
        <v>10021.0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778463</v>
      </c>
      <c r="D11" s="99">
        <v>664146.0</v>
      </c>
      <c r="E11" s="99">
        <v>71010.0</v>
      </c>
      <c r="F11" s="99">
        <v>43307.0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303005</v>
      </c>
      <c r="D12" s="99">
        <v>229576.0</v>
      </c>
      <c r="E12" s="99">
        <v>45657.0</v>
      </c>
      <c r="F12" s="99">
        <v>27772.0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13769</v>
      </c>
      <c r="D15" s="99">
        <v>0.0</v>
      </c>
      <c r="E15" s="99">
        <v>13769.0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50000</v>
      </c>
      <c r="D16" s="99">
        <v>0.0</v>
      </c>
      <c r="E16" s="99">
        <v>50000.0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74092</v>
      </c>
      <c r="D18" s="99">
        <v>0.0</v>
      </c>
      <c r="E18" s="99">
        <v>0.0</v>
      </c>
      <c r="F18" s="99">
        <v>74092.0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67161</v>
      </c>
      <c r="D19" s="99">
        <v>0.0</v>
      </c>
      <c r="E19" s="99">
        <v>67161.0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487996</v>
      </c>
      <c r="D20" s="99">
        <v>416154.0</v>
      </c>
      <c r="E20" s="99">
        <v>64566.0</v>
      </c>
      <c r="F20" s="99">
        <v>7276.0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106998</v>
      </c>
      <c r="D22" s="99">
        <v>96049.0</v>
      </c>
      <c r="E22" s="99">
        <v>6180.0</v>
      </c>
      <c r="F22" s="99">
        <v>4769.0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111854</v>
      </c>
      <c r="D23" s="99">
        <v>90592.0</v>
      </c>
      <c r="E23" s="99">
        <v>14958.0</v>
      </c>
      <c r="F23" s="99">
        <v>6304.0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598478</v>
      </c>
      <c r="D25" s="99">
        <v>404460.0</v>
      </c>
      <c r="E25" s="99">
        <v>116042.0</v>
      </c>
      <c r="F25" s="99">
        <v>77976.0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25524</v>
      </c>
      <c r="D26" s="99">
        <v>23577.0</v>
      </c>
      <c r="E26" s="99">
        <v>1947.0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127871</v>
      </c>
      <c r="D31" s="99">
        <v>66878.0</v>
      </c>
      <c r="E31" s="99">
        <v>30496.0</v>
      </c>
      <c r="F31" s="99">
        <v>30497.0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91766</v>
      </c>
      <c r="D32" s="99">
        <v>72660.0</v>
      </c>
      <c r="E32" s="99">
        <v>15278.0</v>
      </c>
      <c r="F32" s="99">
        <v>3828.0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60" t="s">
        <v>240</v>
      </c>
      <c r="C34" s="98">
        <f t="shared" si="1"/>
        <v>677014</v>
      </c>
      <c r="D34" s="99">
        <v>677014.0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241</v>
      </c>
      <c r="C35" s="98">
        <f t="shared" si="1"/>
        <v>219078</v>
      </c>
      <c r="D35" s="99">
        <v>189129.0</v>
      </c>
      <c r="E35" s="99">
        <v>23076.0</v>
      </c>
      <c r="F35" s="99">
        <v>6873.0</v>
      </c>
      <c r="G35" s="43"/>
      <c r="H35" s="43"/>
      <c r="I35" s="43"/>
      <c r="J35" s="43"/>
      <c r="K35" s="43"/>
      <c r="L35" s="43"/>
      <c r="M35" s="43"/>
      <c r="N35" s="43"/>
      <c r="O35" s="43"/>
      <c r="P35" s="43"/>
      <c r="Q35" s="43"/>
      <c r="R35" s="43"/>
      <c r="S35" s="43"/>
      <c r="T35" s="43"/>
      <c r="U35" s="43"/>
      <c r="V35" s="43"/>
      <c r="W35" s="43"/>
      <c r="X35" s="43"/>
      <c r="Y35" s="43"/>
      <c r="Z35" s="43"/>
    </row>
    <row r="36">
      <c r="A36" s="45" t="s">
        <v>50</v>
      </c>
      <c r="B36" s="60" t="s">
        <v>242</v>
      </c>
      <c r="C36" s="98">
        <f t="shared" si="1"/>
        <v>124633</v>
      </c>
      <c r="D36" s="99">
        <v>124544.0</v>
      </c>
      <c r="E36" s="99">
        <v>0.0</v>
      </c>
      <c r="F36" s="99">
        <v>89.0</v>
      </c>
      <c r="G36" s="43"/>
      <c r="H36" s="43"/>
      <c r="I36" s="43"/>
      <c r="J36" s="43"/>
      <c r="K36" s="43"/>
      <c r="L36" s="43"/>
      <c r="M36" s="43"/>
      <c r="N36" s="43"/>
      <c r="O36" s="43"/>
      <c r="P36" s="43"/>
      <c r="Q36" s="43"/>
      <c r="R36" s="43"/>
      <c r="S36" s="43"/>
      <c r="T36" s="43"/>
      <c r="U36" s="43"/>
      <c r="V36" s="43"/>
      <c r="W36" s="43"/>
      <c r="X36" s="43"/>
      <c r="Y36" s="43"/>
      <c r="Z36" s="43"/>
    </row>
    <row r="37">
      <c r="A37" s="45" t="s">
        <v>52</v>
      </c>
      <c r="B37" s="60" t="s">
        <v>246</v>
      </c>
      <c r="C37" s="98">
        <f t="shared" si="1"/>
        <v>31263</v>
      </c>
      <c r="D37" s="99">
        <v>15664.0</v>
      </c>
      <c r="E37" s="99">
        <v>7244.0</v>
      </c>
      <c r="F37" s="99">
        <v>8355.0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47110</v>
      </c>
      <c r="D38" s="99">
        <v>10643.0</v>
      </c>
      <c r="E38" s="99">
        <v>5290.0</v>
      </c>
      <c r="F38" s="99">
        <v>31177.0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8290089</v>
      </c>
      <c r="D40" s="104">
        <f t="shared" si="2"/>
        <v>6255815</v>
      </c>
      <c r="E40" s="104">
        <f t="shared" si="2"/>
        <v>1269264</v>
      </c>
      <c r="F40" s="104">
        <f t="shared" si="2"/>
        <v>765010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CARTER BURDEN NETWORK</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658852.0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28105.0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710403.0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23345.0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59248.0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1678311.0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1010698.0</v>
      </c>
      <c r="E12" s="109">
        <f>D11-D12</f>
        <v>667613</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1.0347521E7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3801131.0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16296218</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406716.0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349245.0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4196.0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3937765.0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4697922</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7640061.0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3958235.0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11598296</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16296218</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CARTER BURDEN NETWORK</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2023'!C40</f>
        <v>8290089</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2023'!C31</f>
        <v>127871</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8162218</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680184.8333</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2023'!E2+'Balance Sheet 2023'!E3</f>
        <v>686957</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1.009956362</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2023'!E30</f>
        <v>7640061</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2023'!C40</f>
        <v>8290089</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690840.75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11.05907693</v>
      </c>
      <c r="E14" s="150" t="s">
        <v>188</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2023'!E13:E15)</f>
        <v>10347521</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2023'!C40</f>
        <v>8290089</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690840.75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14.97815669</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15.98811305</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2023'!E2:E7,'Revenues 2023'!F10:F15)</f>
        <v>4857891</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2023'!F44</f>
        <v>7117407</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0.6825366317</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2023'!C7:C9)</f>
        <v>4232117</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2023'!C10:C12)</f>
        <v>1203365</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5435482</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2023'!C40</f>
        <v>8290089</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0.655660271</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2023'!C10:C11)</f>
        <v>900360</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2023'!C7:C9)</f>
        <v>4232117</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0.2127445909</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247</v>
      </c>
      <c r="D41" s="75">
        <f>'Expenses 2023'!D40</f>
        <v>6255815</v>
      </c>
      <c r="E41" s="165">
        <f t="shared" ref="E41:E44" si="1">D41/$D$44</f>
        <v>0.7546137321</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2023'!E40</f>
        <v>1269264</v>
      </c>
      <c r="E42" s="165">
        <f t="shared" si="1"/>
        <v>0.1531061971</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2023'!F40</f>
        <v>765010</v>
      </c>
      <c r="E43" s="165">
        <f t="shared" si="1"/>
        <v>0.09228007082</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8290089</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2023'!F9</f>
        <v>6251894</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2023'!F40</f>
        <v>765010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f>if(D48=0, "$0",D47/D48)</f>
        <v>8.17230363</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2023'!E2:E10)</f>
        <v>1479953</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2023'!E19:E22)</f>
        <v>755961</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1.957710781</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2023'!E18</f>
        <v>16296218</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CARTER BURDEN NETWORK</v>
      </c>
      <c r="B1" s="2" t="s">
        <v>248</v>
      </c>
      <c r="C1" s="139"/>
      <c r="D1" s="139"/>
      <c r="E1" s="139"/>
      <c r="F1" s="140"/>
      <c r="G1" s="140"/>
      <c r="H1" s="140"/>
      <c r="I1" s="43"/>
      <c r="J1" s="43"/>
      <c r="K1" s="43"/>
      <c r="L1" s="43"/>
      <c r="M1" s="43"/>
      <c r="N1" s="43"/>
      <c r="O1" s="43"/>
      <c r="P1" s="43"/>
      <c r="Q1" s="43"/>
      <c r="R1" s="43"/>
      <c r="S1" s="43"/>
      <c r="T1" s="43"/>
      <c r="U1" s="43"/>
      <c r="V1" s="43"/>
      <c r="W1" s="43"/>
      <c r="X1" s="43"/>
      <c r="Y1" s="43"/>
    </row>
    <row r="2">
      <c r="A2" s="141" t="s">
        <v>181</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182</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249</v>
      </c>
      <c r="E4" s="45" t="s">
        <v>250</v>
      </c>
      <c r="F4" s="45" t="s">
        <v>251</v>
      </c>
      <c r="G4" s="59" t="s">
        <v>252</v>
      </c>
      <c r="H4" s="59"/>
      <c r="I4" s="43"/>
      <c r="J4" s="43"/>
      <c r="K4" s="43"/>
      <c r="L4" s="43"/>
      <c r="M4" s="43"/>
      <c r="N4" s="43"/>
      <c r="O4" s="43"/>
      <c r="P4" s="43"/>
      <c r="Q4" s="43"/>
      <c r="R4" s="43"/>
      <c r="S4" s="43"/>
      <c r="T4" s="43"/>
      <c r="U4" s="43"/>
      <c r="V4" s="43"/>
      <c r="W4" s="43"/>
      <c r="X4" s="43"/>
      <c r="Y4" s="43"/>
    </row>
    <row r="5">
      <c r="A5" s="139"/>
      <c r="B5" s="49"/>
      <c r="C5" s="148" t="s">
        <v>181</v>
      </c>
      <c r="D5" s="177">
        <f>'Ratios 2021'!D8</f>
        <v>0.798181629</v>
      </c>
      <c r="E5" s="177">
        <f>'Ratios 2022'!D8</f>
        <v>2.24654598</v>
      </c>
      <c r="F5" s="177">
        <f>'Ratios 2023'!D8</f>
        <v>1.009956362</v>
      </c>
      <c r="G5" s="177">
        <f>average(D5:F5)</f>
        <v>1.351561324</v>
      </c>
      <c r="H5" s="150" t="s">
        <v>188</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189</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190</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249</v>
      </c>
      <c r="E9" s="45" t="s">
        <v>250</v>
      </c>
      <c r="F9" s="45" t="s">
        <v>251</v>
      </c>
      <c r="G9" s="59" t="s">
        <v>252</v>
      </c>
      <c r="H9" s="59"/>
      <c r="I9" s="43"/>
      <c r="J9" s="43"/>
      <c r="K9" s="43"/>
      <c r="L9" s="43"/>
      <c r="M9" s="43"/>
      <c r="N9" s="43"/>
      <c r="O9" s="43"/>
      <c r="P9" s="43"/>
      <c r="Q9" s="43"/>
      <c r="R9" s="43"/>
      <c r="S9" s="43"/>
      <c r="T9" s="43"/>
      <c r="U9" s="43"/>
      <c r="V9" s="43"/>
      <c r="W9" s="43"/>
      <c r="X9" s="43"/>
      <c r="Y9" s="43"/>
    </row>
    <row r="10">
      <c r="A10" s="139"/>
      <c r="B10" s="49"/>
      <c r="C10" s="148" t="s">
        <v>189</v>
      </c>
      <c r="D10" s="149">
        <f>'Ratios 2021'!D14</f>
        <v>14.71032679</v>
      </c>
      <c r="E10" s="149">
        <f>'Ratios 2022'!D14</f>
        <v>13.2074668</v>
      </c>
      <c r="F10" s="149">
        <f>'Ratios 2023'!D14</f>
        <v>11.05907693</v>
      </c>
      <c r="G10" s="177">
        <f>average(D10:F10)</f>
        <v>12.99229017</v>
      </c>
      <c r="H10" s="150" t="s">
        <v>188</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194</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195</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249</v>
      </c>
      <c r="E14" s="45" t="s">
        <v>250</v>
      </c>
      <c r="F14" s="45" t="s">
        <v>251</v>
      </c>
      <c r="G14" s="59" t="s">
        <v>252</v>
      </c>
      <c r="H14" s="59"/>
      <c r="I14" s="43"/>
      <c r="J14" s="43"/>
      <c r="K14" s="43"/>
      <c r="L14" s="43"/>
      <c r="M14" s="43"/>
      <c r="N14" s="43"/>
      <c r="O14" s="43"/>
      <c r="P14" s="43"/>
      <c r="Q14" s="43"/>
      <c r="R14" s="43"/>
      <c r="S14" s="43"/>
      <c r="T14" s="43"/>
      <c r="U14" s="43"/>
      <c r="V14" s="43"/>
      <c r="W14" s="43"/>
      <c r="X14" s="43"/>
      <c r="Y14" s="43"/>
    </row>
    <row r="15">
      <c r="A15" s="139"/>
      <c r="B15" s="49"/>
      <c r="C15" s="148" t="s">
        <v>197</v>
      </c>
      <c r="D15" s="180">
        <f>'Ratios 2021'!D20</f>
        <v>16.42570178</v>
      </c>
      <c r="E15" s="180">
        <f>'Ratios 2022'!D20</f>
        <v>15.06532719</v>
      </c>
      <c r="F15" s="180">
        <f>'Ratios 2023'!D20</f>
        <v>14.97815669</v>
      </c>
      <c r="G15" s="177">
        <f>average(D15:F15)</f>
        <v>15.48972855</v>
      </c>
      <c r="H15" s="150" t="s">
        <v>188</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199</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200</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249</v>
      </c>
      <c r="E19" s="45" t="s">
        <v>250</v>
      </c>
      <c r="F19" s="45" t="s">
        <v>251</v>
      </c>
      <c r="G19" s="59" t="s">
        <v>252</v>
      </c>
      <c r="H19" s="59"/>
      <c r="I19" s="43"/>
      <c r="J19" s="43"/>
      <c r="K19" s="43"/>
      <c r="L19" s="43"/>
      <c r="M19" s="43"/>
      <c r="N19" s="43"/>
      <c r="O19" s="43"/>
      <c r="P19" s="43"/>
      <c r="Q19" s="43"/>
      <c r="R19" s="43"/>
      <c r="S19" s="43"/>
      <c r="T19" s="43"/>
      <c r="U19" s="43"/>
      <c r="V19" s="43"/>
      <c r="W19" s="43"/>
      <c r="X19" s="43"/>
      <c r="Y19" s="43"/>
    </row>
    <row r="20">
      <c r="A20" s="139"/>
      <c r="B20" s="49"/>
      <c r="C20" s="148" t="s">
        <v>199</v>
      </c>
      <c r="D20" s="163">
        <f>'Ratios 2021'!D26</f>
        <v>0.7277341097</v>
      </c>
      <c r="E20" s="163">
        <f>'Ratios 2022'!D26</f>
        <v>0.7500197211</v>
      </c>
      <c r="F20" s="163">
        <f>'Ratios 2023'!D26</f>
        <v>0.6825366317</v>
      </c>
      <c r="G20" s="181">
        <f>average(D20:F20)</f>
        <v>0.7200968208</v>
      </c>
      <c r="H20" s="150" t="s">
        <v>203</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204</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205</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249</v>
      </c>
      <c r="E24" s="45" t="s">
        <v>250</v>
      </c>
      <c r="F24" s="45" t="s">
        <v>251</v>
      </c>
      <c r="G24" s="59" t="s">
        <v>252</v>
      </c>
      <c r="H24" s="59"/>
      <c r="I24" s="43"/>
      <c r="J24" s="43"/>
      <c r="K24" s="43"/>
      <c r="L24" s="43"/>
      <c r="M24" s="43"/>
      <c r="N24" s="43"/>
      <c r="O24" s="43"/>
      <c r="P24" s="43"/>
      <c r="Q24" s="43"/>
      <c r="R24" s="43"/>
      <c r="S24" s="43"/>
      <c r="T24" s="43"/>
      <c r="U24" s="43"/>
      <c r="V24" s="43"/>
      <c r="W24" s="43"/>
      <c r="X24" s="43"/>
      <c r="Y24" s="43"/>
    </row>
    <row r="25">
      <c r="A25" s="139"/>
      <c r="B25" s="49"/>
      <c r="C25" s="148" t="s">
        <v>209</v>
      </c>
      <c r="D25" s="163">
        <f>'Ratios 2021'!D33</f>
        <v>0.7190536504</v>
      </c>
      <c r="E25" s="163">
        <f>'Ratios 2022'!D33</f>
        <v>0.6869617183</v>
      </c>
      <c r="F25" s="163">
        <f>'Ratios 2023'!D33</f>
        <v>0.655660271</v>
      </c>
      <c r="G25" s="181">
        <f>average(D25:F25)</f>
        <v>0.6872252132</v>
      </c>
      <c r="H25" s="150" t="s">
        <v>210</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211</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212</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249</v>
      </c>
      <c r="E29" s="45" t="s">
        <v>250</v>
      </c>
      <c r="F29" s="45" t="s">
        <v>251</v>
      </c>
      <c r="G29" s="59" t="s">
        <v>252</v>
      </c>
      <c r="H29" s="59"/>
      <c r="I29" s="43"/>
      <c r="J29" s="43"/>
      <c r="K29" s="43"/>
      <c r="L29" s="43"/>
      <c r="M29" s="43"/>
      <c r="N29" s="43"/>
      <c r="O29" s="43"/>
      <c r="P29" s="43"/>
      <c r="Q29" s="43"/>
      <c r="R29" s="43"/>
      <c r="S29" s="43"/>
      <c r="T29" s="43"/>
      <c r="U29" s="43"/>
      <c r="V29" s="43"/>
      <c r="W29" s="43"/>
      <c r="X29" s="43"/>
      <c r="Y29" s="43"/>
    </row>
    <row r="30">
      <c r="A30" s="139"/>
      <c r="B30" s="49"/>
      <c r="C30" s="148" t="s">
        <v>211</v>
      </c>
      <c r="D30" s="163">
        <f>'Ratios 2021'!D38</f>
        <v>0.2293911873</v>
      </c>
      <c r="E30" s="163">
        <f>'Ratios 2022'!D38</f>
        <v>0.1979692769</v>
      </c>
      <c r="F30" s="163">
        <f>'Ratios 2023'!D38</f>
        <v>0.2127445909</v>
      </c>
      <c r="G30" s="181">
        <f>average(D30:F30)</f>
        <v>0.2133683517</v>
      </c>
      <c r="H30" s="150" t="s">
        <v>214</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215</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216</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249</v>
      </c>
      <c r="E34" s="45" t="s">
        <v>250</v>
      </c>
      <c r="F34" s="45" t="s">
        <v>251</v>
      </c>
      <c r="G34" s="59" t="s">
        <v>252</v>
      </c>
      <c r="H34" s="59"/>
      <c r="I34" s="43"/>
      <c r="J34" s="43"/>
      <c r="K34" s="43"/>
      <c r="L34" s="43"/>
      <c r="M34" s="43"/>
      <c r="N34" s="43"/>
      <c r="O34" s="43"/>
      <c r="P34" s="43"/>
      <c r="Q34" s="43"/>
      <c r="R34" s="43"/>
      <c r="S34" s="43"/>
      <c r="T34" s="43"/>
      <c r="U34" s="43"/>
      <c r="V34" s="43"/>
      <c r="W34" s="43"/>
      <c r="X34" s="43"/>
      <c r="Y34" s="43"/>
    </row>
    <row r="35">
      <c r="A35" s="139"/>
      <c r="B35" s="49"/>
      <c r="C35" s="148" t="s">
        <v>253</v>
      </c>
      <c r="D35" s="163">
        <f>'Ratios 2021'!E41</f>
        <v>0.771393022</v>
      </c>
      <c r="E35" s="163">
        <f>'Ratios 2022'!E41</f>
        <v>0.7790957226</v>
      </c>
      <c r="F35" s="163">
        <f>'Ratios 2023'!E41</f>
        <v>0.7546137321</v>
      </c>
      <c r="G35" s="181">
        <f t="shared" ref="G35:G37" si="1">average(D35:F35)</f>
        <v>0.7683674922</v>
      </c>
      <c r="H35" s="181"/>
      <c r="I35" s="43"/>
      <c r="J35" s="43"/>
      <c r="K35" s="43"/>
      <c r="L35" s="43"/>
      <c r="M35" s="43"/>
      <c r="N35" s="43"/>
      <c r="O35" s="43"/>
      <c r="P35" s="43"/>
      <c r="Q35" s="43"/>
      <c r="R35" s="43"/>
      <c r="S35" s="43"/>
      <c r="T35" s="43"/>
      <c r="U35" s="43"/>
      <c r="V35" s="43"/>
      <c r="W35" s="43"/>
      <c r="X35" s="43"/>
      <c r="Y35" s="43"/>
    </row>
    <row r="36">
      <c r="A36" s="139"/>
      <c r="B36" s="52"/>
      <c r="C36" s="148" t="s">
        <v>218</v>
      </c>
      <c r="D36" s="163">
        <f>'Ratios 2021'!E42</f>
        <v>0.1519026045</v>
      </c>
      <c r="E36" s="163">
        <f>'Ratios 2022'!E42</f>
        <v>0.1462048457</v>
      </c>
      <c r="F36" s="163">
        <f>'Ratios 2023'!E42</f>
        <v>0.1531061971</v>
      </c>
      <c r="G36" s="181">
        <f t="shared" si="1"/>
        <v>0.1504045491</v>
      </c>
      <c r="H36" s="181"/>
      <c r="I36" s="43"/>
      <c r="J36" s="43"/>
      <c r="K36" s="43"/>
      <c r="L36" s="43"/>
      <c r="M36" s="43"/>
      <c r="N36" s="43"/>
      <c r="O36" s="43"/>
      <c r="P36" s="43"/>
      <c r="Q36" s="43"/>
      <c r="R36" s="43"/>
      <c r="S36" s="43"/>
      <c r="T36" s="43"/>
      <c r="U36" s="43"/>
      <c r="V36" s="43"/>
      <c r="W36" s="43"/>
      <c r="X36" s="43"/>
      <c r="Y36" s="43"/>
    </row>
    <row r="37">
      <c r="A37" s="139"/>
      <c r="B37" s="182"/>
      <c r="C37" s="148" t="s">
        <v>219</v>
      </c>
      <c r="D37" s="163">
        <f>'Ratios 2021'!E43</f>
        <v>0.0767043735</v>
      </c>
      <c r="E37" s="163">
        <f>'Ratios 2022'!E43</f>
        <v>0.0746994317</v>
      </c>
      <c r="F37" s="163">
        <f>'Ratios 2023'!E43</f>
        <v>0.09228007082</v>
      </c>
      <c r="G37" s="181">
        <f t="shared" si="1"/>
        <v>0.08122795867</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220</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221</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249</v>
      </c>
      <c r="E41" s="45" t="s">
        <v>250</v>
      </c>
      <c r="F41" s="45" t="s">
        <v>251</v>
      </c>
      <c r="G41" s="59" t="s">
        <v>252</v>
      </c>
      <c r="H41" s="59"/>
      <c r="I41" s="43"/>
      <c r="J41" s="43"/>
      <c r="K41" s="43"/>
      <c r="L41" s="43"/>
      <c r="M41" s="43"/>
      <c r="N41" s="43"/>
      <c r="O41" s="43"/>
      <c r="P41" s="43"/>
      <c r="Q41" s="43"/>
      <c r="R41" s="43"/>
      <c r="S41" s="43"/>
      <c r="T41" s="43"/>
      <c r="U41" s="43"/>
      <c r="V41" s="43"/>
      <c r="W41" s="43"/>
      <c r="X41" s="43"/>
      <c r="Y41" s="43"/>
    </row>
    <row r="42">
      <c r="A42" s="139"/>
      <c r="B42" s="49"/>
      <c r="C42" s="148" t="s">
        <v>224</v>
      </c>
      <c r="D42" s="166">
        <f>'Ratios 2021'!D49</f>
        <v>14.12373981</v>
      </c>
      <c r="E42" s="166">
        <f>'Ratios 2022'!D49</f>
        <v>11.82880436</v>
      </c>
      <c r="F42" s="166">
        <f>'Ratios 2023'!D49</f>
        <v>8.17230363</v>
      </c>
      <c r="G42" s="183">
        <f>average(D42:F42)</f>
        <v>11.37494927</v>
      </c>
      <c r="H42" s="150" t="s">
        <v>225</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226</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227</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249</v>
      </c>
      <c r="E46" s="45" t="s">
        <v>250</v>
      </c>
      <c r="F46" s="45" t="s">
        <v>251</v>
      </c>
      <c r="G46" s="59" t="s">
        <v>252</v>
      </c>
      <c r="H46" s="59"/>
      <c r="I46" s="43"/>
      <c r="J46" s="43"/>
      <c r="K46" s="43"/>
      <c r="L46" s="43"/>
      <c r="M46" s="43"/>
      <c r="N46" s="43"/>
      <c r="O46" s="43"/>
      <c r="P46" s="43"/>
      <c r="Q46" s="43"/>
      <c r="R46" s="43"/>
      <c r="S46" s="43"/>
      <c r="T46" s="43"/>
      <c r="U46" s="43"/>
      <c r="V46" s="43"/>
      <c r="W46" s="43"/>
      <c r="X46" s="43"/>
      <c r="Y46" s="43"/>
    </row>
    <row r="47">
      <c r="A47" s="139"/>
      <c r="B47" s="49"/>
      <c r="C47" s="148" t="s">
        <v>230</v>
      </c>
      <c r="D47" s="149">
        <f>'Ratios 2021'!D54</f>
        <v>4.420252362</v>
      </c>
      <c r="E47" s="149">
        <f>'Ratios 2022'!D54</f>
        <v>2.342026377</v>
      </c>
      <c r="F47" s="149">
        <f>'Ratios 2023'!D54</f>
        <v>1.957710781</v>
      </c>
      <c r="G47" s="177">
        <f>average(D47:F47)</f>
        <v>2.906663173</v>
      </c>
      <c r="H47" s="150" t="s">
        <v>231</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232</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233</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249</v>
      </c>
      <c r="E51" s="45" t="s">
        <v>250</v>
      </c>
      <c r="F51" s="45" t="s">
        <v>251</v>
      </c>
      <c r="G51" s="59" t="s">
        <v>252</v>
      </c>
      <c r="H51" s="59"/>
      <c r="I51" s="43"/>
      <c r="J51" s="43"/>
      <c r="K51" s="43"/>
      <c r="L51" s="43"/>
      <c r="M51" s="43"/>
      <c r="N51" s="43"/>
      <c r="O51" s="43"/>
      <c r="P51" s="43"/>
      <c r="Q51" s="43"/>
      <c r="R51" s="43"/>
      <c r="S51" s="43"/>
      <c r="T51" s="43"/>
      <c r="U51" s="43"/>
      <c r="V51" s="43"/>
      <c r="W51" s="43"/>
      <c r="X51" s="43"/>
      <c r="Y51" s="43"/>
    </row>
    <row r="52">
      <c r="A52" s="139"/>
      <c r="B52" s="49"/>
      <c r="C52" s="148" t="s">
        <v>236</v>
      </c>
      <c r="D52" s="184">
        <f>'Ratios 2021'!D59</f>
        <v>0</v>
      </c>
      <c r="E52" s="184">
        <f>'Ratios 2022'!D59</f>
        <v>0</v>
      </c>
      <c r="F52" s="184">
        <f>'Ratios 2023'!D59</f>
        <v>0</v>
      </c>
      <c r="G52" s="185">
        <f>average(D52:F52)</f>
        <v>0</v>
      </c>
      <c r="H52" s="150" t="s">
        <v>237</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CARTER BURDEN NETWORK</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CARTER BURDEN NETWORK</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6471623.0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1188811.0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20864.0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7660434</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107501.0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107501</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215052.0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80</v>
      </c>
      <c r="D26" s="50">
        <v>971560.0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61707.0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909853</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909853</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97</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8892840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CARTER BURDEN NETWORK</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488683</v>
      </c>
      <c r="D7" s="99">
        <v>0.0</v>
      </c>
      <c r="E7" s="99">
        <v>340071.0</v>
      </c>
      <c r="F7" s="99">
        <v>148612.0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109</v>
      </c>
      <c r="C9" s="98">
        <f t="shared" si="1"/>
        <v>3419087</v>
      </c>
      <c r="D9" s="99">
        <v>2872460.0</v>
      </c>
      <c r="E9" s="99">
        <v>290275.0</v>
      </c>
      <c r="F9" s="99">
        <v>256352.0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134582</v>
      </c>
      <c r="D10" s="99">
        <v>109148.0</v>
      </c>
      <c r="E10" s="99">
        <v>14195.0</v>
      </c>
      <c r="F10" s="99">
        <v>11239.0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761826</v>
      </c>
      <c r="D11" s="99">
        <v>645256.0</v>
      </c>
      <c r="E11" s="99">
        <v>77300.0</v>
      </c>
      <c r="F11" s="99">
        <v>39270.0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280282</v>
      </c>
      <c r="D12" s="99">
        <v>214179.0</v>
      </c>
      <c r="E12" s="99">
        <v>40607.0</v>
      </c>
      <c r="F12" s="99">
        <v>25496.0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25000</v>
      </c>
      <c r="D18" s="99">
        <v>0.0</v>
      </c>
      <c r="E18" s="99">
        <v>0.0</v>
      </c>
      <c r="F18" s="99">
        <v>25000.0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77680</v>
      </c>
      <c r="D19" s="99">
        <v>0.0</v>
      </c>
      <c r="E19" s="99">
        <v>77680.0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483405</v>
      </c>
      <c r="D20" s="99">
        <v>398809.0</v>
      </c>
      <c r="E20" s="99">
        <v>79901.0</v>
      </c>
      <c r="F20" s="99">
        <v>4695.0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58695</v>
      </c>
      <c r="D22" s="99">
        <v>51299.0</v>
      </c>
      <c r="E22" s="99">
        <v>4846.0</v>
      </c>
      <c r="F22" s="99">
        <v>2550.0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117746</v>
      </c>
      <c r="D23" s="99">
        <v>96016.0</v>
      </c>
      <c r="E23" s="99">
        <v>15661.0</v>
      </c>
      <c r="F23" s="99">
        <v>6069.0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458752</v>
      </c>
      <c r="D25" s="99">
        <v>408329.0</v>
      </c>
      <c r="E25" s="99">
        <v>50423.0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18206</v>
      </c>
      <c r="D26" s="99">
        <v>17214.0</v>
      </c>
      <c r="E26" s="99">
        <v>992.0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74892</v>
      </c>
      <c r="D31" s="99">
        <v>44395.0</v>
      </c>
      <c r="E31" s="99">
        <v>30497.0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81726</v>
      </c>
      <c r="D32" s="99">
        <v>66476.0</v>
      </c>
      <c r="E32" s="99">
        <v>13347.0</v>
      </c>
      <c r="F32" s="99">
        <v>1903.0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102" t="s">
        <v>134</v>
      </c>
      <c r="C34" s="98">
        <f t="shared" si="1"/>
        <v>338274</v>
      </c>
      <c r="D34" s="99">
        <v>338274.0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t="s">
        <v>135</v>
      </c>
      <c r="C35" s="98">
        <f t="shared" si="1"/>
        <v>127655</v>
      </c>
      <c r="D35" s="99">
        <v>102592.0</v>
      </c>
      <c r="E35" s="99">
        <v>17297.0</v>
      </c>
      <c r="F35" s="99">
        <v>7766.0</v>
      </c>
      <c r="G35" s="43"/>
      <c r="H35" s="43"/>
      <c r="I35" s="43"/>
      <c r="J35" s="43"/>
      <c r="K35" s="43"/>
      <c r="L35" s="43"/>
      <c r="M35" s="43"/>
      <c r="N35" s="43"/>
      <c r="O35" s="43"/>
      <c r="P35" s="43"/>
      <c r="Q35" s="43"/>
      <c r="R35" s="43"/>
      <c r="S35" s="43"/>
      <c r="T35" s="43"/>
      <c r="U35" s="43"/>
      <c r="V35" s="43"/>
      <c r="W35" s="43"/>
      <c r="X35" s="43"/>
      <c r="Y35" s="43"/>
      <c r="Z35" s="43"/>
    </row>
    <row r="36">
      <c r="A36" s="45" t="s">
        <v>50</v>
      </c>
      <c r="B36" s="103" t="s">
        <v>136</v>
      </c>
      <c r="C36" s="98">
        <f t="shared" si="1"/>
        <v>72965</v>
      </c>
      <c r="D36" s="99">
        <v>72965.0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t="s">
        <v>137</v>
      </c>
      <c r="C37" s="98">
        <f t="shared" si="1"/>
        <v>26357</v>
      </c>
      <c r="D37" s="99">
        <v>5597.0</v>
      </c>
      <c r="E37" s="99">
        <v>19353.0</v>
      </c>
      <c r="F37" s="99">
        <v>1407.0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25231</v>
      </c>
      <c r="D38" s="99">
        <v>11545.0</v>
      </c>
      <c r="E38" s="99">
        <v>1665.0</v>
      </c>
      <c r="F38" s="99">
        <v>12021.0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7071044</v>
      </c>
      <c r="D40" s="104">
        <f t="shared" si="2"/>
        <v>5454554</v>
      </c>
      <c r="E40" s="104">
        <f t="shared" si="2"/>
        <v>1074110</v>
      </c>
      <c r="F40" s="104">
        <f t="shared" si="2"/>
        <v>542380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CARTER BURDEN NETWORK</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435617.0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29733.0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2496692.0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31327.0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17203.0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1071210.0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821049.0</v>
      </c>
      <c r="E12" s="109">
        <f>D11-D12</f>
        <v>250161</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9678905.0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22256.0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12961894</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350885.0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330201.0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4196.0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43474.0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728756</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8668114.0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3565024.0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12233138</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12961894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CARTER BURDEN NETWORK</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2021'!C40</f>
        <v>7071044</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2021'!C31</f>
        <v>74892</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6996152</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583012.6667</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2021'!E2+'Balance Sheet 2021'!E3</f>
        <v>465350</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0.798181629</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2021'!E30</f>
        <v>8668114</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2021'!C40</f>
        <v>7071044</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589253.6667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14.71032679</v>
      </c>
      <c r="E14" s="150" t="s">
        <v>188</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2021'!E13:E15)</f>
        <v>9678905</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2021'!C40</f>
        <v>7071044</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589253.6667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16.42570178</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17.22388341</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2021'!E2:E7,'Revenues 2021'!F10:F15)</f>
        <v>6471623</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2021'!F44</f>
        <v>8892840</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0.7277341097</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2021'!C7:C9)</f>
        <v>3907770</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2021'!C10:C12)</f>
        <v>1176690</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5084460</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2021'!C40</f>
        <v>7071044</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0.7190536504</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2021'!C10:C11)</f>
        <v>896408</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2021'!C7:C9)</f>
        <v>3907770</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0.2293911873</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217</v>
      </c>
      <c r="D41" s="75">
        <f>'Expenses 2021'!D40</f>
        <v>5454554</v>
      </c>
      <c r="E41" s="165">
        <f t="shared" ref="E41:E44" si="1">D41/$D$44</f>
        <v>0.771393022</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2021'!E40</f>
        <v>1074110</v>
      </c>
      <c r="E42" s="165">
        <f t="shared" si="1"/>
        <v>0.1519026045</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2021'!F40</f>
        <v>542380</v>
      </c>
      <c r="E43" s="165">
        <f t="shared" si="1"/>
        <v>0.0767043735</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7071044</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2021'!F9</f>
        <v>7660434</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2021'!F40</f>
        <v>542380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f>if(D48=0, "$0",D47/D48)</f>
        <v>14.12373981</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2021'!E2:E10)</f>
        <v>3010572</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2021'!E19:E22)</f>
        <v>681086</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4.420252362</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2021'!E18</f>
        <v>12961894</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CARTER BURDEN NETWORK</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5685694.0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1225143.0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6910837</v>
      </c>
      <c r="G9" s="58"/>
      <c r="H9" s="58"/>
      <c r="I9" s="58"/>
      <c r="J9" s="58"/>
      <c r="K9" s="58"/>
      <c r="L9" s="58"/>
      <c r="M9" s="58"/>
      <c r="N9" s="58"/>
      <c r="O9" s="58"/>
      <c r="P9" s="58"/>
      <c r="Q9" s="58"/>
      <c r="R9" s="58"/>
      <c r="S9" s="58"/>
      <c r="T9" s="58"/>
      <c r="U9" s="58"/>
      <c r="V9" s="58"/>
      <c r="W9" s="58"/>
      <c r="X9" s="58"/>
      <c r="Y9" s="58"/>
      <c r="Z9" s="58"/>
    </row>
    <row r="10">
      <c r="A10" s="44" t="s">
        <v>62</v>
      </c>
      <c r="B10" s="59" t="s">
        <v>63</v>
      </c>
      <c r="C10" s="60" t="s">
        <v>238</v>
      </c>
      <c r="D10" s="15"/>
      <c r="E10" s="15"/>
      <c r="F10" s="48">
        <v>126698.0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126698</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279280.0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239</v>
      </c>
      <c r="D26" s="50">
        <v>263911.0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263911</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263911</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7580726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CARTER BURDEN NETWORK</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503232</v>
      </c>
      <c r="D7" s="99">
        <v>0.0</v>
      </c>
      <c r="E7" s="99">
        <v>353730.0</v>
      </c>
      <c r="F7" s="99">
        <v>149502.0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3729743</v>
      </c>
      <c r="D9" s="99">
        <v>3117125.0</v>
      </c>
      <c r="E9" s="99">
        <v>342050.0</v>
      </c>
      <c r="F9" s="99">
        <v>270568.0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139869</v>
      </c>
      <c r="D10" s="99">
        <v>114452.0</v>
      </c>
      <c r="E10" s="99">
        <v>14270.0</v>
      </c>
      <c r="F10" s="99">
        <v>11147.0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698130</v>
      </c>
      <c r="D11" s="99">
        <v>574587.0</v>
      </c>
      <c r="E11" s="99">
        <v>79614.0</v>
      </c>
      <c r="F11" s="99">
        <v>43929.0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301880</v>
      </c>
      <c r="D12" s="99">
        <v>232684.0</v>
      </c>
      <c r="E12" s="99">
        <v>42740.0</v>
      </c>
      <c r="F12" s="99">
        <v>26456.0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42750</v>
      </c>
      <c r="D16" s="99">
        <v>0.0</v>
      </c>
      <c r="E16" s="99">
        <v>42750.0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45000</v>
      </c>
      <c r="D18" s="99">
        <v>0.0</v>
      </c>
      <c r="E18" s="99">
        <v>0.0</v>
      </c>
      <c r="F18" s="99">
        <v>45000.0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62960</v>
      </c>
      <c r="D19" s="99">
        <v>0.0</v>
      </c>
      <c r="E19" s="99">
        <v>62960.0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539442</v>
      </c>
      <c r="D20" s="99">
        <v>463593.0</v>
      </c>
      <c r="E20" s="99">
        <v>70746.0</v>
      </c>
      <c r="F20" s="99">
        <v>5103.0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82487</v>
      </c>
      <c r="D22" s="99">
        <v>76810.0</v>
      </c>
      <c r="E22" s="99">
        <v>4546.0</v>
      </c>
      <c r="F22" s="99">
        <v>1131.0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112729</v>
      </c>
      <c r="D23" s="99">
        <v>90582.0</v>
      </c>
      <c r="E23" s="99">
        <v>16207.0</v>
      </c>
      <c r="F23" s="99">
        <v>5940.0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435543</v>
      </c>
      <c r="D25" s="99">
        <v>407002.0</v>
      </c>
      <c r="E25" s="99">
        <v>28541.0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21202</v>
      </c>
      <c r="D26" s="99">
        <v>19870.0</v>
      </c>
      <c r="E26" s="99">
        <v>1234.0</v>
      </c>
      <c r="F26" s="99">
        <v>98.0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5180</v>
      </c>
      <c r="D28" s="99">
        <v>0.0</v>
      </c>
      <c r="E28" s="99">
        <v>0.0</v>
      </c>
      <c r="F28" s="99">
        <v>5180.0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108432</v>
      </c>
      <c r="D31" s="99">
        <v>77936.0</v>
      </c>
      <c r="E31" s="99">
        <v>30496.0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90692</v>
      </c>
      <c r="D32" s="99">
        <v>75402.0</v>
      </c>
      <c r="E32" s="99">
        <v>13088.0</v>
      </c>
      <c r="F32" s="99">
        <v>2202.0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60" t="s">
        <v>240</v>
      </c>
      <c r="C34" s="98">
        <f t="shared" si="1"/>
        <v>552046</v>
      </c>
      <c r="D34" s="99">
        <v>552046.0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241</v>
      </c>
      <c r="C35" s="98">
        <f t="shared" si="1"/>
        <v>166556</v>
      </c>
      <c r="D35" s="99">
        <v>151748.0</v>
      </c>
      <c r="E35" s="99">
        <v>11853.0</v>
      </c>
      <c r="F35" s="99">
        <v>2955.0</v>
      </c>
      <c r="G35" s="43"/>
      <c r="H35" s="43"/>
      <c r="I35" s="43"/>
      <c r="J35" s="43"/>
      <c r="K35" s="43"/>
      <c r="L35" s="43"/>
      <c r="M35" s="43"/>
      <c r="N35" s="43"/>
      <c r="O35" s="43"/>
      <c r="P35" s="43"/>
      <c r="Q35" s="43"/>
      <c r="R35" s="43"/>
      <c r="S35" s="43"/>
      <c r="T35" s="43"/>
      <c r="U35" s="43"/>
      <c r="V35" s="43"/>
      <c r="W35" s="43"/>
      <c r="X35" s="43"/>
      <c r="Y35" s="43"/>
      <c r="Z35" s="43"/>
    </row>
    <row r="36">
      <c r="A36" s="45" t="s">
        <v>50</v>
      </c>
      <c r="B36" s="60" t="s">
        <v>242</v>
      </c>
      <c r="C36" s="98">
        <f t="shared" si="1"/>
        <v>116771</v>
      </c>
      <c r="D36" s="99">
        <v>116771.0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243</v>
      </c>
      <c r="C37" s="98">
        <f t="shared" si="1"/>
        <v>28423</v>
      </c>
      <c r="D37" s="99">
        <v>10768.0</v>
      </c>
      <c r="E37" s="99">
        <v>5471.0</v>
      </c>
      <c r="F37" s="99">
        <v>12184.0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38117</v>
      </c>
      <c r="D38" s="99">
        <v>12075.0</v>
      </c>
      <c r="E38" s="99">
        <v>23199.0</v>
      </c>
      <c r="F38" s="99">
        <v>2843.0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7821184</v>
      </c>
      <c r="D40" s="104">
        <f t="shared" si="2"/>
        <v>6093451</v>
      </c>
      <c r="E40" s="104">
        <f t="shared" si="2"/>
        <v>1143495</v>
      </c>
      <c r="F40" s="104">
        <f t="shared" si="2"/>
        <v>584238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CARTER BURDEN NETWORK</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1415035.0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28886.0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1631809.0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75881.0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15708.0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1678311.0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882827.0</v>
      </c>
      <c r="E12" s="109">
        <f>D11-D12</f>
        <v>795484</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9819058.0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3210541.0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16992402</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1012683.0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339701.0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4196.0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3218526.0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4575106</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8608169.0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3809127.0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12417296</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16992402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