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<sst xmlns="http://schemas.openxmlformats.org/spreadsheetml/2006/main" count="860" uniqueCount="245">
  <si>
    <t>OFF THE STREET CLUB</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</si>
  <si>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</si>
  <si>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</si>
  <si>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</si>
  <si>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</si>
  <si>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</si>
  <si>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</si>
  <si>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</si>
  <si>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</si>
  <si>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</si>
  <si>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</si>
  <si>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</si>
  <si>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</si>
  <si>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</si>
  <si>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</si>
  <si>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</si>
  <si>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</si>
  <si>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</si>
  <si>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</si>
  <si>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</si>
  <si>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</si>
  <si>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</si>
  <si>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</si>
  <si>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</si>
  <si>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</si>
  <si>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</si>
  <si>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</si>
  <si>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</si>
  <si>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</si>
  <si>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</si>
  <si>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</si>
  <si>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</si>
  <si>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</si>
  <si>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</si>
  <si>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</si>
  <si>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</si>
  <si>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</si>
  <si>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</si>
  <si>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</si>
  <si>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</si>
  <si>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</si>
  <si>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</si>
  <si>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</si>
  <si>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</si>
  <si>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</si>
  <si>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</si>
  <si>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</si>
  <si>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</si>
  <si>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</si>
  <si>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</si>
  <si>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</si>
  <si>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</si>
  <si>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</si>
  <si>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</si>
  <si>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</si>
  <si>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</si>
  <si>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</si>
  <si>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</si>
  <si>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</si>
  <si>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</si>
  <si>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</si>
  <si>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</si>
  <si>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</si>
  <si>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</si>
  <si>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</si>
  <si>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</si>
  <si>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</si>
  <si>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</si>
  <si>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</si>
  <si>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</si>
  <si>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</si>
  <si>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</si>
  <si>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</si>
  <si>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</si>
  <si>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</si>
  <si>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</si>
  <si>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</si>
  <si>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</si>
  <si>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</si>
  <si>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</si>
  <si>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</si>
  <si>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</si>
  <si>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</si>
  <si>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</si>
  <si>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</si>
  <si>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</si>
  <si>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</si>
  <si>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</si>
  <si>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</si>
  <si>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</si>
  <si>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</si>
  <si>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</si>
  <si>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</si>
  <si>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</si>
  <si>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</si>
  <si>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</si>
  <si>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</si>
  <si>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</si>
  <si>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</si>
  <si>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</si>
  <si>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</si>
  <si>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</si>
  <si>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</si>
  <si>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</si>
  <si>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</si>
  <si>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</si>
  <si>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</si>
  <si>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</si>
  <si>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</si>
  <si>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</si>
  <si>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</si>
  <si>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</si>
  <si>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</si>
  <si>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</si>
  <si>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</si>
  <si>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</si>
  <si>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</si>
  <si>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</si>
  <si>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</si>
  <si>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</si>
  <si>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</si>
  <si>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</si>
  <si>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</si>
  <si>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</si>
  <si>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</si>
  <si>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</si>
  <si>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</si>
  <si>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</si>
  <si>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</si>
  <si>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</si>
  <si>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</si>
  <si>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</si>
  <si>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</si>
  <si>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 &amp; PROGRAMS</t>
  </si>
  <si>
    <t>REPAIRS &amp; MAINTENANCE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</si>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</sst>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OFF THE STREET CLUB</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2519298</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252390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2266908</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188909</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7757123</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41.06274979</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12414874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2519298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209941.5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59.13492092</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2519298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209941.5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41.06274979</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1557636</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1980013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0.7866796834</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667155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363728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1030883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2519298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0.4091945455</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313618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667155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0.4700826644</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236</v>
      </c>
      <c r="D41" s="75">
        <f>'Expenses 2022'!D40</f>
        <v>2328952</v>
      </c>
      <c r="E41" s="165">
        <f t="shared" ref="E41:E44" si="1">D41/$D$44</f>
        <v>0.9244448255</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178401</v>
      </c>
      <c r="E42" s="165">
        <f t="shared" si="1"/>
        <v>0.07081377431</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11945</v>
      </c>
      <c r="E43" s="165">
        <f t="shared" si="1"/>
        <v>0.004741400184</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2519298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1705734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11945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142.7989954</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7816822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115096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67.9156704</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12529970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OFF THE STREET CLUB</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1536773.0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660251.0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2197024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251766.0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811064.0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844515.0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-33451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-33451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2415339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OFF THE STREET CLUB</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80940</v>
      </c>
      <c r="D4" s="99">
        <v>80940.0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129494</v>
      </c>
      <c r="D7" s="99">
        <v>0.0</v>
      </c>
      <c r="E7" s="99">
        <v>64747.0</v>
      </c>
      <c r="F7" s="99">
        <v>64747.0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639090</v>
      </c>
      <c r="D9" s="99">
        <v>589974.0</v>
      </c>
      <c r="E9" s="99">
        <v>0.0</v>
      </c>
      <c r="F9" s="99">
        <v>49116.0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28607</v>
      </c>
      <c r="D10" s="99">
        <v>27749.0</v>
      </c>
      <c r="E10" s="99">
        <v>0.0</v>
      </c>
      <c r="F10" s="99">
        <v>858.0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217138</v>
      </c>
      <c r="D11" s="99">
        <v>193926.0</v>
      </c>
      <c r="E11" s="99">
        <v>8629.0</v>
      </c>
      <c r="F11" s="99">
        <v>14583.0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69962</v>
      </c>
      <c r="D12" s="99">
        <v>55463.0</v>
      </c>
      <c r="E12" s="99">
        <v>5065.0</v>
      </c>
      <c r="F12" s="99">
        <v>9434.0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26654</v>
      </c>
      <c r="D14" s="99">
        <v>0.0</v>
      </c>
      <c r="E14" s="99">
        <v>26654.0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76133</v>
      </c>
      <c r="D16" s="99">
        <v>0.0</v>
      </c>
      <c r="E16" s="99">
        <v>76133.0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37466</v>
      </c>
      <c r="D19" s="99">
        <v>0.0</v>
      </c>
      <c r="E19" s="99">
        <v>37466.0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7060</v>
      </c>
      <c r="D20" s="99">
        <v>7060.0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87701</v>
      </c>
      <c r="D21" s="99">
        <v>22830.0</v>
      </c>
      <c r="E21" s="99">
        <v>37104.0</v>
      </c>
      <c r="F21" s="99">
        <v>27767.0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161034</v>
      </c>
      <c r="D25" s="99">
        <v>140100.0</v>
      </c>
      <c r="E25" s="99">
        <v>20934.0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50849</v>
      </c>
      <c r="D26" s="99">
        <v>50849.0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67186</v>
      </c>
      <c r="D28" s="99">
        <v>0.0</v>
      </c>
      <c r="E28" s="99">
        <v>67186.0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226028</v>
      </c>
      <c r="D31" s="99">
        <v>226028.0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149566</v>
      </c>
      <c r="D32" s="99">
        <v>149566.0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515063</v>
      </c>
      <c r="D34" s="99">
        <v>515063.0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258756</v>
      </c>
      <c r="D35" s="99">
        <v>258756.0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2828727</v>
      </c>
      <c r="D40" s="104">
        <f t="shared" si="2"/>
        <v>2318304</v>
      </c>
      <c r="E40" s="104">
        <f t="shared" si="2"/>
        <v>343918</v>
      </c>
      <c r="F40" s="104">
        <f t="shared" si="2"/>
        <v>166505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OFF THE STREET CLUB</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2132107.0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5682470.0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170271.0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1.0862238E7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6084214.0</v>
      </c>
      <c r="E12" s="109">
        <f>D11-D12</f>
        <v>4778024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12762872</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176238.0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176238</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1.2586634E7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12586634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12762872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OFF THE STREET CLUB</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2828727</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226028</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2602699</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216891.5833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7814577</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36.02987668</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12586634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2828727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235727.25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53.39490449</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2828727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235727.25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36.02987668</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1536773</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2415339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0.6362556146</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768584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315707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1084291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2828727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0.3833141197</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245745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768584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0.3197373352</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238</v>
      </c>
      <c r="D41" s="75">
        <f>'Expenses 2023'!D40</f>
        <v>2318304</v>
      </c>
      <c r="E41" s="165">
        <f t="shared" ref="E41:E44" si="1">D41/$D$44</f>
        <v>0.8195573486</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343918</v>
      </c>
      <c r="E42" s="165">
        <f t="shared" si="1"/>
        <v>0.1215804848</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166505</v>
      </c>
      <c r="E43" s="165">
        <f t="shared" si="1"/>
        <v>0.05886216662</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2828727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2197024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166505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13.19494309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7984848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176238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45.30718687</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12762872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OFF THE STREET CLUB</v>
      </c>
      <c r="B1" s="2" t="s">
        <v>239</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240</v>
      </c>
      <c r="E4" s="45" t="s">
        <v>241</v>
      </c>
      <c r="F4" s="45" t="s">
        <v>242</v>
      </c>
      <c r="G4" s="59" t="s">
        <v>243</v>
      </c>
      <c r="H4" s="59"/>
      <c r="I4" s="43"/>
      <c r="J4" s="43"/>
      <c r="K4" s="43"/>
      <c r="L4" s="43"/>
      <c r="M4" s="43"/>
      <c r="N4" s="43"/>
      <c r="O4" s="43"/>
      <c r="P4" s="43"/>
      <c r="Q4" s="43"/>
      <c r="R4" s="43"/>
      <c r="S4" s="43"/>
      <c r="T4" s="43"/>
      <c r="U4" s="43"/>
      <c r="V4" s="43"/>
      <c r="W4" s="43"/>
      <c r="X4" s="43"/>
      <c r="Y4" s="43"/>
    </row>
    <row r="5">
      <c r="A5" s="139"/>
      <c r="B5" s="49"/>
      <c r="C5" s="148" t="s">
        <v>178</v>
      </c>
      <c r="D5" s="177">
        <f>'Ratios 2021'!D8</f>
        <v>44.23448941</v>
      </c>
      <c r="E5" s="177">
        <f>'Ratios 2022'!D8</f>
        <v>41.06274979</v>
      </c>
      <c r="F5" s="177">
        <f>'Ratios 2023'!D8</f>
        <v>36.02987668</v>
      </c>
      <c r="G5" s="177">
        <f>average(D5:F5)</f>
        <v>40.44237196</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240</v>
      </c>
      <c r="E9" s="45" t="s">
        <v>241</v>
      </c>
      <c r="F9" s="45" t="s">
        <v>242</v>
      </c>
      <c r="G9" s="59" t="s">
        <v>243</v>
      </c>
      <c r="H9" s="59"/>
      <c r="I9" s="43"/>
      <c r="J9" s="43"/>
      <c r="K9" s="43"/>
      <c r="L9" s="43"/>
      <c r="M9" s="43"/>
      <c r="N9" s="43"/>
      <c r="O9" s="43"/>
      <c r="P9" s="43"/>
      <c r="Q9" s="43"/>
      <c r="R9" s="43"/>
      <c r="S9" s="43"/>
      <c r="T9" s="43"/>
      <c r="U9" s="43"/>
      <c r="V9" s="43"/>
      <c r="W9" s="43"/>
      <c r="X9" s="43"/>
      <c r="Y9" s="43"/>
    </row>
    <row r="10">
      <c r="A10" s="139"/>
      <c r="B10" s="49"/>
      <c r="C10" s="148" t="s">
        <v>186</v>
      </c>
      <c r="D10" s="149">
        <f>'Ratios 2021'!D14</f>
        <v>62.60943019</v>
      </c>
      <c r="E10" s="149">
        <f>'Ratios 2022'!D14</f>
        <v>59.13492092</v>
      </c>
      <c r="F10" s="149">
        <f>'Ratios 2023'!D14</f>
        <v>53.39490449</v>
      </c>
      <c r="G10" s="177">
        <f>average(D10:F10)</f>
        <v>58.37975187</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240</v>
      </c>
      <c r="E14" s="45" t="s">
        <v>241</v>
      </c>
      <c r="F14" s="45" t="s">
        <v>242</v>
      </c>
      <c r="G14" s="59" t="s">
        <v>243</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0</v>
      </c>
      <c r="E15" s="180">
        <f>'Ratios 2022'!D20</f>
        <v>0</v>
      </c>
      <c r="F15" s="180">
        <f>'Ratios 2023'!D20</f>
        <v>0</v>
      </c>
      <c r="G15" s="177">
        <f>average(D15:F15)</f>
        <v>0</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240</v>
      </c>
      <c r="E19" s="45" t="s">
        <v>241</v>
      </c>
      <c r="F19" s="45" t="s">
        <v>242</v>
      </c>
      <c r="G19" s="59" t="s">
        <v>243</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0.7672841561</v>
      </c>
      <c r="E20" s="163">
        <f>'Ratios 2022'!D26</f>
        <v>0.7866796834</v>
      </c>
      <c r="F20" s="163">
        <f>'Ratios 2023'!D26</f>
        <v>0.6362556146</v>
      </c>
      <c r="G20" s="181">
        <f>average(D20:F20)</f>
        <v>0.7300731514</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240</v>
      </c>
      <c r="E24" s="45" t="s">
        <v>241</v>
      </c>
      <c r="F24" s="45" t="s">
        <v>242</v>
      </c>
      <c r="G24" s="59" t="s">
        <v>243</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0.4149005464</v>
      </c>
      <c r="E25" s="163">
        <f>'Ratios 2022'!D33</f>
        <v>0.4091945455</v>
      </c>
      <c r="F25" s="163">
        <f>'Ratios 2023'!D33</f>
        <v>0.3833141197</v>
      </c>
      <c r="G25" s="181">
        <f>average(D25:F25)</f>
        <v>0.4024697372</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240</v>
      </c>
      <c r="E29" s="45" t="s">
        <v>241</v>
      </c>
      <c r="F29" s="45" t="s">
        <v>242</v>
      </c>
      <c r="G29" s="59" t="s">
        <v>243</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0.3398534314</v>
      </c>
      <c r="E30" s="163">
        <f>'Ratios 2022'!D38</f>
        <v>0.4700826644</v>
      </c>
      <c r="F30" s="163">
        <f>'Ratios 2023'!D38</f>
        <v>0.3197373352</v>
      </c>
      <c r="G30" s="181">
        <f>average(D30:F30)</f>
        <v>0.3765578103</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240</v>
      </c>
      <c r="E34" s="45" t="s">
        <v>241</v>
      </c>
      <c r="F34" s="45" t="s">
        <v>242</v>
      </c>
      <c r="G34" s="59" t="s">
        <v>243</v>
      </c>
      <c r="H34" s="59"/>
      <c r="I34" s="43"/>
      <c r="J34" s="43"/>
      <c r="K34" s="43"/>
      <c r="L34" s="43"/>
      <c r="M34" s="43"/>
      <c r="N34" s="43"/>
      <c r="O34" s="43"/>
      <c r="P34" s="43"/>
      <c r="Q34" s="43"/>
      <c r="R34" s="43"/>
      <c r="S34" s="43"/>
      <c r="T34" s="43"/>
      <c r="U34" s="43"/>
      <c r="V34" s="43"/>
      <c r="W34" s="43"/>
      <c r="X34" s="43"/>
      <c r="Y34" s="43"/>
    </row>
    <row r="35">
      <c r="A35" s="139"/>
      <c r="B35" s="49"/>
      <c r="C35" s="148" t="s">
        <v>244</v>
      </c>
      <c r="D35" s="163">
        <f>'Ratios 2021'!E41</f>
        <v>0.9189512194</v>
      </c>
      <c r="E35" s="163">
        <f>'Ratios 2022'!E41</f>
        <v>0.9244448255</v>
      </c>
      <c r="F35" s="163">
        <f>'Ratios 2023'!E41</f>
        <v>0.8195573486</v>
      </c>
      <c r="G35" s="181">
        <f t="shared" ref="G35:G37" si="1">average(D35:F35)</f>
        <v>0.8876511312</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0.08104878057</v>
      </c>
      <c r="E36" s="163">
        <f>'Ratios 2022'!E42</f>
        <v>0.07081377431</v>
      </c>
      <c r="F36" s="163">
        <f>'Ratios 2023'!E42</f>
        <v>0.1215804848</v>
      </c>
      <c r="G36" s="181">
        <f t="shared" si="1"/>
        <v>0.09114767989</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v>
      </c>
      <c r="E37" s="163">
        <f>'Ratios 2022'!E43</f>
        <v>0.004741400184</v>
      </c>
      <c r="F37" s="163">
        <f>'Ratios 2023'!E43</f>
        <v>0.05886216662</v>
      </c>
      <c r="G37" s="181">
        <f t="shared" si="1"/>
        <v>0.02120118893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240</v>
      </c>
      <c r="E41" s="45" t="s">
        <v>241</v>
      </c>
      <c r="F41" s="45" t="s">
        <v>242</v>
      </c>
      <c r="G41" s="59" t="s">
        <v>243</v>
      </c>
      <c r="H41" s="59"/>
      <c r="I41" s="43"/>
      <c r="J41" s="43"/>
      <c r="K41" s="43"/>
      <c r="L41" s="43"/>
      <c r="M41" s="43"/>
      <c r="N41" s="43"/>
      <c r="O41" s="43"/>
      <c r="P41" s="43"/>
      <c r="Q41" s="43"/>
      <c r="R41" s="43"/>
      <c r="S41" s="43"/>
      <c r="T41" s="43"/>
      <c r="U41" s="43"/>
      <c r="V41" s="43"/>
      <c r="W41" s="43"/>
      <c r="X41" s="43"/>
      <c r="Y41" s="43"/>
    </row>
    <row r="42">
      <c r="A42" s="139"/>
      <c r="B42" s="49"/>
      <c r="C42" s="148" t="s">
        <v>221</v>
      </c>
      <c r="D42" s="166" t="str">
        <f>'Ratios 2021'!D49</f>
        <v>$0</v>
      </c>
      <c r="E42" s="166">
        <f>'Ratios 2022'!D49</f>
        <v>142.7989954</v>
      </c>
      <c r="F42" s="166">
        <f>'Ratios 2023'!D49</f>
        <v>13.19494309</v>
      </c>
      <c r="G42" s="183">
        <f>average(D42:F42)</f>
        <v>77.99696925</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240</v>
      </c>
      <c r="E46" s="45" t="s">
        <v>241</v>
      </c>
      <c r="F46" s="45" t="s">
        <v>242</v>
      </c>
      <c r="G46" s="59" t="s">
        <v>243</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70.27017446</v>
      </c>
      <c r="E47" s="149">
        <f>'Ratios 2022'!D54</f>
        <v>67.9156704</v>
      </c>
      <c r="F47" s="149">
        <f>'Ratios 2023'!D54</f>
        <v>45.30718687</v>
      </c>
      <c r="G47" s="177">
        <f>average(D47:F47)</f>
        <v>61.16434391</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240</v>
      </c>
      <c r="E51" s="45" t="s">
        <v>241</v>
      </c>
      <c r="F51" s="45" t="s">
        <v>242</v>
      </c>
      <c r="G51" s="59" t="s">
        <v>243</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v>
      </c>
      <c r="F52" s="184">
        <f>'Ratios 2023'!D59</f>
        <v>0</v>
      </c>
      <c r="G52" s="185">
        <f>average(D52:F52)</f>
        <v>0</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OFF THE STREET CLUB</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OFF THE STREET CLUB</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1558038.0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254579.0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1812617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162940.0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1072810.0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1017779.0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55031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55031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2030588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OFF THE STREET CLUB</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162231</v>
      </c>
      <c r="D4" s="99">
        <v>162231.0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193245</v>
      </c>
      <c r="D7" s="99">
        <v>135271.0</v>
      </c>
      <c r="E7" s="99">
        <v>57974.0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517685</v>
      </c>
      <c r="D9" s="99">
        <v>517685.0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64396</v>
      </c>
      <c r="D10" s="99">
        <v>37103.0</v>
      </c>
      <c r="E10" s="99">
        <v>27293.0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177216</v>
      </c>
      <c r="D11" s="99">
        <v>163039.0</v>
      </c>
      <c r="E11" s="99">
        <v>14177.0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57701</v>
      </c>
      <c r="D12" s="99">
        <v>42730.0</v>
      </c>
      <c r="E12" s="99">
        <v>14971.0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5000</v>
      </c>
      <c r="D14" s="99">
        <v>0.0</v>
      </c>
      <c r="E14" s="99">
        <v>5000.0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89365</v>
      </c>
      <c r="D16" s="99">
        <v>83243.0</v>
      </c>
      <c r="E16" s="99">
        <v>6122.0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36319</v>
      </c>
      <c r="D19" s="99">
        <v>0.0</v>
      </c>
      <c r="E19" s="99">
        <v>36319.0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37933</v>
      </c>
      <c r="D21" s="99">
        <v>37933.0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16640</v>
      </c>
      <c r="D22" s="99">
        <v>0.0</v>
      </c>
      <c r="E22" s="99">
        <v>16640.0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145002</v>
      </c>
      <c r="D25" s="99">
        <v>126152.0</v>
      </c>
      <c r="E25" s="99">
        <v>18850.0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23485</v>
      </c>
      <c r="D26" s="99">
        <v>23485.0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258584</v>
      </c>
      <c r="D31" s="99">
        <v>258584.0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20304</v>
      </c>
      <c r="D32" s="99">
        <v>20304.0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488574</v>
      </c>
      <c r="D34" s="99">
        <v>488574.0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141224</v>
      </c>
      <c r="D35" s="99">
        <v>141224.0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2434904</v>
      </c>
      <c r="D40" s="104">
        <f t="shared" si="2"/>
        <v>2237558</v>
      </c>
      <c r="E40" s="104">
        <f t="shared" si="2"/>
        <v>197346</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OFF THE STREET CLUB</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3142544.0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4879823.0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65449.0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1.0337071E7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5605795.0</v>
      </c>
      <c r="E12" s="109">
        <f>D11-D12</f>
        <v>4731276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12819092</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115096.0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115096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1.2703996E7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12703996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12819092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OFF THE STREET CLUB</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2434904</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258584</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2176320</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181360</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8022367</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44.23448941</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12703996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2434904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202908.6667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62.60943019</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2434904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202908.6667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44.23448941</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1558038</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2030588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0.7672841561</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710930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299313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1010243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2434904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0.4149005464</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241612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710930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0.3398534314</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2237558</v>
      </c>
      <c r="E41" s="165">
        <f t="shared" ref="E41:E44" si="1">D41/$D$44</f>
        <v>0.9189512194</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197346</v>
      </c>
      <c r="E42" s="165">
        <f t="shared" si="1"/>
        <v>0.08104878057</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2434904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1812617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t="str">
        <f>if(D48=0, "$0",D47/D48)</f>
        <v>$0</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8087816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115096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70.27017446</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12819092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OFF THE STREET CLUB</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1557636.0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148098.0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1705734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226376.0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824535.0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776632.0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47903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47903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1980013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OFF THE STREET CLUB</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177031</v>
      </c>
      <c r="D4" s="99">
        <v>177031.0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109038</v>
      </c>
      <c r="D7" s="99">
        <v>76327.0</v>
      </c>
      <c r="E7" s="99">
        <v>32711.0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558117</v>
      </c>
      <c r="D9" s="99">
        <v>558117.0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112383</v>
      </c>
      <c r="D10" s="99">
        <v>80343.0</v>
      </c>
      <c r="E10" s="99">
        <v>32040.0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201235</v>
      </c>
      <c r="D11" s="99">
        <v>185136.0</v>
      </c>
      <c r="E11" s="99">
        <v>16099.0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50110</v>
      </c>
      <c r="D12" s="99">
        <v>41656.0</v>
      </c>
      <c r="E12" s="99">
        <v>8454.0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17840</v>
      </c>
      <c r="D14" s="99">
        <v>0.0</v>
      </c>
      <c r="E14" s="99">
        <v>17840.0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23858</v>
      </c>
      <c r="D16" s="99">
        <v>22224.0</v>
      </c>
      <c r="E16" s="99">
        <v>1634.0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11945</v>
      </c>
      <c r="D18" s="99">
        <v>0.0</v>
      </c>
      <c r="E18" s="99">
        <v>0.0</v>
      </c>
      <c r="F18" s="99">
        <v>11945.0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33585</v>
      </c>
      <c r="D19" s="99">
        <v>0.0</v>
      </c>
      <c r="E19" s="99">
        <v>33585.0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1095</v>
      </c>
      <c r="D21" s="99">
        <v>1095.0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16861</v>
      </c>
      <c r="D22" s="99">
        <v>0.0</v>
      </c>
      <c r="E22" s="99">
        <v>16861.0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147517</v>
      </c>
      <c r="D25" s="99">
        <v>128340.0</v>
      </c>
      <c r="E25" s="99">
        <v>19177.0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8983</v>
      </c>
      <c r="D26" s="99">
        <v>8983.0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252390</v>
      </c>
      <c r="D31" s="99">
        <v>252390.0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22525</v>
      </c>
      <c r="D32" s="99">
        <v>22525.0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626620</v>
      </c>
      <c r="D34" s="99">
        <v>626620.0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148165</v>
      </c>
      <c r="D35" s="99">
        <v>148165.0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2519298</v>
      </c>
      <c r="D40" s="104">
        <f t="shared" si="2"/>
        <v>2328952</v>
      </c>
      <c r="E40" s="104">
        <f t="shared" si="2"/>
        <v>178401</v>
      </c>
      <c r="F40" s="104">
        <f t="shared" si="2"/>
        <v>11945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OFF THE STREET CLUB</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2592592.0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5164531.0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59699.0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1.0571334E7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5858186.0</v>
      </c>
      <c r="E12" s="109">
        <f>D11-D12</f>
        <v>4713148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12529970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115096.0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115096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1.2414874E7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12414874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12529970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