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<sst xmlns="http://schemas.openxmlformats.org/spreadsheetml/2006/main" count="886" uniqueCount="260">
  <si>
    <t>SOIUTHERN NEW HAMPSHIRE UNIVERSITY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</si>
  <si>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</si>
  <si>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</si>
  <si>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</si>
  <si>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</si>
  <si>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</si>
  <si>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</si>
  <si>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</si>
  <si>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</si>
  <si>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</si>
  <si>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</si>
  <si>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</si>
  <si>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</si>
  <si>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</si>
  <si>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</si>
  <si>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</si>
  <si>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</si>
  <si>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</si>
  <si>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</si>
  <si>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</si>
  <si>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</si>
  <si>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</si>
  <si>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</si>
  <si>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</si>
  <si>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</si>
  <si>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</si>
  <si>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</si>
  <si>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</si>
  <si>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</si>
  <si>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</si>
  <si>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</si>
  <si>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</si>
  <si>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</si>
  <si>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</si>
  <si>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</si>
  <si>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</si>
  <si>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</si>
  <si>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</si>
  <si>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</si>
  <si>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</si>
  <si>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</si>
  <si>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</si>
  <si>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</si>
  <si>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</si>
  <si>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</si>
  <si>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</si>
  <si>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</si>
  <si>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</si>
  <si>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</si>
  <si>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</si>
  <si>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</si>
  <si>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</si>
  <si>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</si>
  <si>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</si>
  <si>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</si>
  <si>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</si>
  <si>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</si>
  <si>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</si>
  <si>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</si>
  <si>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</si>
  <si>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</si>
  <si>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</si>
  <si>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</si>
  <si>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</si>
  <si>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TUITION AND STUDENT FEES</t>
  </si>
  <si>
    <t xml:space="preserve"> RESIDENCE AND DINING</t>
  </si>
  <si>
    <t>OTHER AUXILIARY ENTERPRISES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</si>
  <si>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</si>
  <si>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</si>
  <si>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</si>
  <si>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</si>
  <si>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</si>
  <si>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</si>
  <si>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</si>
  <si>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</si>
  <si>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</si>
  <si>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</si>
  <si>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</si>
  <si>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</si>
  <si>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</si>
  <si>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</si>
  <si>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</si>
  <si>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</si>
  <si>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</si>
  <si>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</si>
  <si>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</si>
  <si>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</si>
  <si>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</si>
  <si>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</si>
  <si>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</si>
  <si>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</si>
  <si>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</si>
  <si>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</si>
  <si>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</si>
  <si>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</si>
  <si>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</si>
  <si>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</si>
  <si>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</si>
  <si>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</si>
  <si>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BAD DEBT RECOVERY</t>
  </si>
  <si>
    <t>STUDENT INSURANCE</t>
  </si>
  <si>
    <t>PERKINS REVENUE &amp; CLOSEOUTS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</si>
  <si>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</si>
  <si>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</si>
  <si>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</si>
  <si>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</si>
  <si>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</si>
  <si>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</si>
  <si>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</si>
  <si>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</si>
  <si>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</si>
  <si>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</si>
  <si>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</si>
  <si>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</si>
  <si>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</si>
  <si>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</si>
  <si>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</si>
  <si>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</si>
  <si>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</si>
  <si>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</si>
  <si>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</si>
  <si>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</si>
  <si>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</si>
  <si>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</si>
  <si>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</si>
  <si>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</si>
  <si>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</si>
  <si>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</si>
  <si>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</si>
  <si>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</si>
  <si>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</si>
  <si>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</si>
  <si>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</si>
  <si>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</si>
  <si>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</si>
  <si>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</si>
  <si>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</si>
  <si>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</si>
  <si>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</si>
  <si>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STUDENT AID (COVID RELIEF)</t>
  </si>
  <si>
    <t>BAD DEBT</t>
  </si>
  <si>
    <t xml:space="preserve"> CREDIT CARD FEES</t>
  </si>
  <si>
    <t>dLIBRARY DATABASES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</si>
  <si>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</si>
  <si>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</si>
  <si>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</si>
  <si>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</si>
  <si>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</si>
  <si>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</si>
  <si>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</si>
  <si>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</si>
  <si>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</si>
  <si>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</si>
  <si>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</si>
  <si>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</si>
  <si>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</si>
  <si>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</si>
  <si>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</si>
  <si>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</si>
  <si>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</si>
  <si>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</si>
  <si>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</si>
  <si>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</si>
  <si>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</si>
  <si>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</si>
  <si>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</si>
  <si>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</si>
  <si>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</si>
  <si>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</si>
  <si>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</si>
  <si>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</si>
  <si>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</si>
  <si>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</si>
  <si>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</si>
  <si>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</si>
  <si>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</si>
  <si>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</si>
  <si>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</si>
  <si>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</si>
  <si>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</si>
  <si>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</si>
  <si>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</si>
  <si>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</si>
  <si>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</si>
  <si>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</si>
  <si>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</si>
  <si>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</si>
  <si>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</si>
  <si>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</si>
  <si>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</si>
  <si>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</si>
  <si>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</si>
  <si>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</si>
  <si>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</si>
  <si>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</si>
  <si>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</si>
  <si>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</si>
  <si>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</si>
  <si>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</si>
  <si>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</si>
  <si>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</si>
  <si>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</si>
  <si>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</si>
  <si>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</si>
  <si>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</si>
  <si>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</si>
  <si>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</si>
  <si>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</si>
  <si>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</si>
  <si>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</si>
  <si>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</si>
  <si>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</si>
  <si>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</si>
  <si>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</si>
  <si>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</si>
  <si>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</si>
  <si>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</si>
  <si>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</si>
  <si>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</si>
  <si>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</si>
  <si>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</si>
  <si>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</si>
  <si>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</si>
  <si>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</si>
  <si>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</si>
  <si>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</si>
  <si>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</si>
  <si>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</si>
  <si>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</si>
  <si>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</si>
  <si>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</si>
  <si>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</si>
  <si>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</si>
  <si>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</si>
  <si>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</si>
  <si>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</si>
  <si>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</si>
  <si>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</si>
  <si>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</si>
  <si>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</si>
  <si>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</si>
  <si>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</si>
  <si>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</si>
  <si>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TUITION AND STUDENT FEES</t>
  </si>
  <si>
    <r>
      <rPr>
        <rFont val="Roboto"/>
        <color rgb="FF000000"/>
        <sz val="10.0"/>
      </rPr>
      <t xml:space="preserve">Gross amount from sales of </t>
    </r>
    <r>
      <rPr>
        <rFont val="Roboto"/>
        <color rgb="FF000000"/>
        <sz val="10.0"/>
      </rPr>
      <t>assets other than inventory</t>
    </r>
  </si>
  <si>
    <t>STUDENT AID</t>
  </si>
  <si>
    <t>LIBRARY DATABASES</t>
  </si>
  <si>
    <r>
      <rPr>
        <rFont val="Roboto"/>
        <b/>
        <color rgb="FF000000"/>
        <sz val="10.0"/>
      </rPr>
      <t xml:space="preserve">Program Expenses </t>
    </r>
    <r>
      <rPr>
        <rFont val="Roboto"/>
        <b/>
        <i/>
        <color rgb="FF000000"/>
        <sz val="10.0"/>
      </rPr>
      <t xml:space="preserve">(Program Efficiency Ratio) </t>
    </r>
  </si>
  <si>
    <t>RESIDENCE AND DINING</t>
  </si>
  <si>
    <t xml:space="preserve"> OTHER AUXILIARY ENTERPRISES</t>
  </si>
  <si>
    <r>
      <rPr>
        <rFont val="Roboto"/>
        <color rgb="FF000000"/>
        <sz val="10.0"/>
      </rPr>
      <t xml:space="preserve">Gross amount from sales of </t>
    </r>
    <r>
      <rPr>
        <rFont val="Roboto"/>
        <color rgb="FF000000"/>
        <sz val="10.0"/>
      </rPr>
      <t>assets other than inventory</t>
    </r>
  </si>
  <si>
    <t>PERKINS ADMIN REVENUE</t>
  </si>
  <si>
    <t>STUDENT FOOD PROGRAM</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</si>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</sst>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SOIUTHERN NEW HAMPSHIRE UNIVERSITY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2022'!C40</f>
        <v>1261988808</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2022'!C31</f>
        <v>25588460</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1236400348</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103033362.3</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2022'!E2+'Balance Sheet 2022'!E3</f>
        <v>391792512</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3.802579117</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2022'!E30</f>
        <v>1125369652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2022'!C40</f>
        <v>1261988808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105165734</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10.70091568</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2022'!E13:E15)</f>
        <v>569081973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2022'!C40</f>
        <v>1261988808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105165734</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5.411287036</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9.213866153</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2022'!E2:E7,'Revenues 2022'!F10:F15)</f>
        <v>1286624380</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2022'!F44</f>
        <v>1371032680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0.9384345091</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2022'!C7:C9)</f>
        <v>487077668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2022'!C10:C12)</f>
        <v>156554535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643632203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2022'!C40</f>
        <v>1261988808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0.5100141926</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2022'!C10:C11)</f>
        <v>117099857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2022'!C7:C9)</f>
        <v>487077668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0.2404131101</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247</v>
      </c>
      <c r="D41" s="75">
        <f>'Expenses 2022'!D40</f>
        <v>938314434</v>
      </c>
      <c r="E41" s="165">
        <f t="shared" ref="E41:E44" si="1">D41/$D$44</f>
        <v>0.7435204085</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2022'!E40</f>
        <v>322128748</v>
      </c>
      <c r="E42" s="165">
        <f t="shared" si="1"/>
        <v>0.2552548374</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2022'!F40</f>
        <v>1545626</v>
      </c>
      <c r="E43" s="165">
        <f t="shared" si="1"/>
        <v>0.001224754126</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1261988808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2022'!F9</f>
        <v>14209877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2022'!F40</f>
        <v>1545626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9.193606345</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2022'!E2:E10)</f>
        <v>561160677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2022'!E19:E22)</f>
        <v>424605237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1.321605642</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2022'!E18</f>
        <v>1626966221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SOIUTHERN NEW HAMPSHIRE UNIVERSITY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5485.0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1.1192042E7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4452086.0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20360.0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15649613</v>
      </c>
      <c r="G9" s="58"/>
      <c r="H9" s="58"/>
      <c r="I9" s="58"/>
      <c r="J9" s="58"/>
      <c r="K9" s="58"/>
      <c r="L9" s="58"/>
      <c r="M9" s="58"/>
      <c r="N9" s="58"/>
      <c r="O9" s="58"/>
      <c r="P9" s="58"/>
      <c r="Q9" s="58"/>
      <c r="R9" s="58"/>
      <c r="S9" s="58"/>
      <c r="T9" s="58"/>
      <c r="U9" s="58"/>
      <c r="V9" s="58"/>
      <c r="W9" s="58"/>
      <c r="X9" s="58"/>
      <c r="Y9" s="58"/>
      <c r="Z9" s="58"/>
    </row>
    <row r="10">
      <c r="A10" s="44" t="s">
        <v>62</v>
      </c>
      <c r="B10" s="59" t="s">
        <v>63</v>
      </c>
      <c r="C10" s="60" t="s">
        <v>243</v>
      </c>
      <c r="D10" s="15"/>
      <c r="E10" s="15"/>
      <c r="F10" s="48">
        <v>1.424161107E9</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248</v>
      </c>
      <c r="D11" s="61"/>
      <c r="E11" s="61"/>
      <c r="F11" s="62">
        <v>2.0665553E7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249</v>
      </c>
      <c r="D12" s="61"/>
      <c r="E12" s="61"/>
      <c r="F12" s="62">
        <v>3052415.0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1447879075</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2.6583459E7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1111192.0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1107217.0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3975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3975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250</v>
      </c>
      <c r="D26" s="50">
        <v>1.97188198E8</v>
      </c>
      <c r="E26" s="50">
        <v>8000.0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1.86447804E8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10740394</v>
      </c>
      <c r="E28" s="75">
        <f t="shared" si="2"/>
        <v>8000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10748394</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4080.0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5723.0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-1643</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6697895.0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1347733.0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251</v>
      </c>
      <c r="D41" s="74"/>
      <c r="E41" s="48">
        <v>6732.0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2871975.0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10924335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1511787208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SOIUTHERN NEW HAMPSHIRE UNIVERSITY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22015328</v>
      </c>
      <c r="D3" s="99">
        <v>2.2015328E7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69242349</v>
      </c>
      <c r="D4" s="99">
        <v>6.9242349E7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5053475</v>
      </c>
      <c r="D5" s="99">
        <v>5053475.0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7470626</v>
      </c>
      <c r="D7" s="99">
        <v>4604000.0</v>
      </c>
      <c r="E7" s="99">
        <v>2866626.0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158234</v>
      </c>
      <c r="D8" s="99">
        <v>158234.0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524064865</v>
      </c>
      <c r="D9" s="99">
        <v>4.26195406E8</v>
      </c>
      <c r="E9" s="99">
        <v>9.645367E7</v>
      </c>
      <c r="F9" s="99">
        <v>1415789.0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30617956</v>
      </c>
      <c r="D10" s="99">
        <v>2.5037612E7</v>
      </c>
      <c r="E10" s="99">
        <v>5496510.0</v>
      </c>
      <c r="F10" s="99">
        <v>83834.0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95724374</v>
      </c>
      <c r="D11" s="99">
        <v>7.8128572E7</v>
      </c>
      <c r="E11" s="99">
        <v>1.7336384E7</v>
      </c>
      <c r="F11" s="99">
        <v>259418.0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38916037</v>
      </c>
      <c r="D12" s="99">
        <v>3.1748474E7</v>
      </c>
      <c r="E12" s="99">
        <v>7062476.0</v>
      </c>
      <c r="F12" s="99">
        <v>105087.0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1256293</v>
      </c>
      <c r="D15" s="99">
        <v>20549.0</v>
      </c>
      <c r="E15" s="99">
        <v>1235744.0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398625</v>
      </c>
      <c r="D16" s="99">
        <v>0.0</v>
      </c>
      <c r="E16" s="99">
        <v>398625.0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6665002</v>
      </c>
      <c r="D19" s="99">
        <v>0.0</v>
      </c>
      <c r="E19" s="99">
        <v>6665002.0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108184262</v>
      </c>
      <c r="D20" s="99">
        <v>8.0990589E7</v>
      </c>
      <c r="E20" s="99">
        <v>2.6974161E7</v>
      </c>
      <c r="F20" s="99">
        <v>219512.0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195984198</v>
      </c>
      <c r="D21" s="99">
        <v>1.94754213E8</v>
      </c>
      <c r="E21" s="99">
        <v>1228930.0</v>
      </c>
      <c r="F21" s="99">
        <v>1055.0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18000810</v>
      </c>
      <c r="D22" s="99">
        <v>1.2626842E7</v>
      </c>
      <c r="E22" s="99">
        <v>5255162.0</v>
      </c>
      <c r="F22" s="99">
        <v>118806.0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97801482</v>
      </c>
      <c r="D23" s="99">
        <v>4.2954022E7</v>
      </c>
      <c r="E23" s="99">
        <v>5.4764427E7</v>
      </c>
      <c r="F23" s="99">
        <v>83033.0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10499913</v>
      </c>
      <c r="D25" s="99">
        <v>277436.0</v>
      </c>
      <c r="E25" s="99">
        <v>1.0222477E7</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8584950</v>
      </c>
      <c r="D26" s="99">
        <v>6156765.0</v>
      </c>
      <c r="E26" s="99">
        <v>2390897.0</v>
      </c>
      <c r="F26" s="99">
        <v>37288.0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1438815</v>
      </c>
      <c r="D28" s="99">
        <v>736248.0</v>
      </c>
      <c r="E28" s="99">
        <v>691363.0</v>
      </c>
      <c r="F28" s="99">
        <v>11204.0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9732926</v>
      </c>
      <c r="D29" s="99">
        <v>7775819.0</v>
      </c>
      <c r="E29" s="99">
        <v>1957107.0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30607933</v>
      </c>
      <c r="D31" s="99">
        <v>2.3633214E7</v>
      </c>
      <c r="E31" s="99">
        <v>6974719.0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2768219</v>
      </c>
      <c r="D32" s="99">
        <v>882230.0</v>
      </c>
      <c r="E32" s="99">
        <v>1885989.0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140</v>
      </c>
      <c r="C34" s="98">
        <f t="shared" si="1"/>
        <v>81780583</v>
      </c>
      <c r="D34" s="99">
        <v>-5693.0</v>
      </c>
      <c r="E34" s="99">
        <v>8.1786276E7</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252</v>
      </c>
      <c r="C35" s="98">
        <f t="shared" si="1"/>
        <v>5746570</v>
      </c>
      <c r="D35" s="99">
        <v>5746570.0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141</v>
      </c>
      <c r="C36" s="98">
        <f t="shared" si="1"/>
        <v>4778308</v>
      </c>
      <c r="D36" s="99">
        <v>86134.0</v>
      </c>
      <c r="E36" s="99">
        <v>4689623.0</v>
      </c>
      <c r="F36" s="99">
        <v>2551.0</v>
      </c>
      <c r="G36" s="43"/>
      <c r="H36" s="43"/>
      <c r="I36" s="43"/>
      <c r="J36" s="43"/>
      <c r="K36" s="43"/>
      <c r="L36" s="43"/>
      <c r="M36" s="43"/>
      <c r="N36" s="43"/>
      <c r="O36" s="43"/>
      <c r="P36" s="43"/>
      <c r="Q36" s="43"/>
      <c r="R36" s="43"/>
      <c r="S36" s="43"/>
      <c r="T36" s="43"/>
      <c r="U36" s="43"/>
      <c r="V36" s="43"/>
      <c r="W36" s="43"/>
      <c r="X36" s="43"/>
      <c r="Y36" s="43"/>
      <c r="Z36" s="43"/>
    </row>
    <row r="37">
      <c r="A37" s="45" t="s">
        <v>52</v>
      </c>
      <c r="B37" s="60" t="s">
        <v>246</v>
      </c>
      <c r="C37" s="98">
        <f t="shared" si="1"/>
        <v>3605063</v>
      </c>
      <c r="D37" s="99">
        <v>3605063.0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1381097196</v>
      </c>
      <c r="D40" s="104">
        <f t="shared" si="2"/>
        <v>1042423451</v>
      </c>
      <c r="E40" s="104">
        <f t="shared" si="2"/>
        <v>336336168</v>
      </c>
      <c r="F40" s="104">
        <f t="shared" si="2"/>
        <v>2337577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SOIUTHERN NEW HAMPSHIRE UNIVERSITY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3.0711268E7</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4.55586029E8</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9.8094182E7</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6.7829717E7</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153846.0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1.8242944E7</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6.53075941E8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2.12659704E8</v>
      </c>
      <c r="E12" s="109">
        <f>D11-D12</f>
        <v>440416237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1.1056943E8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5.13430855E8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5.1866515E7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1786901023</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1.66490944E8</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197990.0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3.3049601E7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2.7700367E7</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32497.0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5.1812276E7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1.58913971E8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438197646</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1.280737209E9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6.7966168E7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1348703377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1786901023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SOIUTHERN NEW HAMPSHIRE UNIVERSITY</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2023'!C40</f>
        <v>1381097196</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2023'!C31</f>
        <v>30607933</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1350489263</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112540771.9</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2023'!E2+'Balance Sheet 2023'!E3</f>
        <v>486297297</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4.321076608</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2023'!E30</f>
        <v>1280737209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2023'!C40</f>
        <v>1381097196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115091433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11.12799776</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2023'!E13:E15)</f>
        <v>624000285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2023'!C40</f>
        <v>1381097196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115091433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5.421778744</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9.742855352</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2023'!E2:E7,'Revenues 2023'!F10:F15)</f>
        <v>1424161107</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2023'!F44</f>
        <v>1511787208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0.9420380722</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2023'!C7:C9)</f>
        <v>531693725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2023'!C10:C12)</f>
        <v>165258367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696952092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2023'!C40</f>
        <v>1381097196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0.5046365267</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2023'!C10:C11)</f>
        <v>126342330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2023'!C7:C9)</f>
        <v>531693725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0.2376223831</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253</v>
      </c>
      <c r="D41" s="75">
        <f>'Expenses 2023'!D40</f>
        <v>1042423451</v>
      </c>
      <c r="E41" s="165">
        <f t="shared" ref="E41:E44" si="1">D41/$D$44</f>
        <v>0.7547792103</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2023'!E40</f>
        <v>336336168</v>
      </c>
      <c r="E42" s="165">
        <f t="shared" si="1"/>
        <v>0.243528239</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2023'!F40</f>
        <v>2337577</v>
      </c>
      <c r="E43" s="165">
        <f t="shared" si="1"/>
        <v>0.001692550681</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1381097196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2023'!F9</f>
        <v>15649613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2023'!F40</f>
        <v>2337577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6.69480107</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2023'!E2:E10)</f>
        <v>670617986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2023'!E19:E22)</f>
        <v>227438902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2.948563241</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2023'!E25:E26)</f>
        <v>51812276</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2023'!E18</f>
        <v>1786901023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0.02899560487</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SOIUTHERN NEW HAMPSHIRE UNIVERSITY</v>
      </c>
      <c r="B1" s="2" t="s">
        <v>254</v>
      </c>
      <c r="C1" s="139"/>
      <c r="D1" s="139"/>
      <c r="E1" s="139"/>
      <c r="F1" s="140"/>
      <c r="G1" s="140"/>
      <c r="H1" s="140"/>
      <c r="I1" s="43"/>
      <c r="J1" s="43"/>
      <c r="K1" s="43"/>
      <c r="L1" s="43"/>
      <c r="M1" s="43"/>
      <c r="N1" s="43"/>
      <c r="O1" s="43"/>
      <c r="P1" s="43"/>
      <c r="Q1" s="43"/>
      <c r="R1" s="43"/>
      <c r="S1" s="43"/>
      <c r="T1" s="43"/>
      <c r="U1" s="43"/>
      <c r="V1" s="43"/>
      <c r="W1" s="43"/>
      <c r="X1" s="43"/>
      <c r="Y1" s="43"/>
    </row>
    <row r="2">
      <c r="A2" s="141" t="s">
        <v>186</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187</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255</v>
      </c>
      <c r="E4" s="45" t="s">
        <v>256</v>
      </c>
      <c r="F4" s="45" t="s">
        <v>257</v>
      </c>
      <c r="G4" s="59" t="s">
        <v>258</v>
      </c>
      <c r="H4" s="59"/>
      <c r="I4" s="43"/>
      <c r="J4" s="43"/>
      <c r="K4" s="43"/>
      <c r="L4" s="43"/>
      <c r="M4" s="43"/>
      <c r="N4" s="43"/>
      <c r="O4" s="43"/>
      <c r="P4" s="43"/>
      <c r="Q4" s="43"/>
      <c r="R4" s="43"/>
      <c r="S4" s="43"/>
      <c r="T4" s="43"/>
      <c r="U4" s="43"/>
      <c r="V4" s="43"/>
      <c r="W4" s="43"/>
      <c r="X4" s="43"/>
      <c r="Y4" s="43"/>
    </row>
    <row r="5">
      <c r="A5" s="139"/>
      <c r="B5" s="49"/>
      <c r="C5" s="148" t="s">
        <v>186</v>
      </c>
      <c r="D5" s="177">
        <f>'Ratios 2021'!D8</f>
        <v>3.852460214</v>
      </c>
      <c r="E5" s="177">
        <f>'Ratios 2022'!D8</f>
        <v>3.802579117</v>
      </c>
      <c r="F5" s="177">
        <f>'Ratios 2023'!D8</f>
        <v>4.321076608</v>
      </c>
      <c r="G5" s="177">
        <f>average(D5:F5)</f>
        <v>3.992038646</v>
      </c>
      <c r="H5" s="150" t="s">
        <v>193</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194</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195</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255</v>
      </c>
      <c r="E9" s="45" t="s">
        <v>256</v>
      </c>
      <c r="F9" s="45" t="s">
        <v>257</v>
      </c>
      <c r="G9" s="59" t="s">
        <v>258</v>
      </c>
      <c r="H9" s="59"/>
      <c r="I9" s="43"/>
      <c r="J9" s="43"/>
      <c r="K9" s="43"/>
      <c r="L9" s="43"/>
      <c r="M9" s="43"/>
      <c r="N9" s="43"/>
      <c r="O9" s="43"/>
      <c r="P9" s="43"/>
      <c r="Q9" s="43"/>
      <c r="R9" s="43"/>
      <c r="S9" s="43"/>
      <c r="T9" s="43"/>
      <c r="U9" s="43"/>
      <c r="V9" s="43"/>
      <c r="W9" s="43"/>
      <c r="X9" s="43"/>
      <c r="Y9" s="43"/>
    </row>
    <row r="10">
      <c r="A10" s="139"/>
      <c r="B10" s="49"/>
      <c r="C10" s="148" t="s">
        <v>194</v>
      </c>
      <c r="D10" s="149">
        <f>'Ratios 2021'!D14</f>
        <v>10.33246662</v>
      </c>
      <c r="E10" s="149">
        <f>'Ratios 2022'!D14</f>
        <v>10.70091568</v>
      </c>
      <c r="F10" s="149">
        <f>'Ratios 2023'!D14</f>
        <v>11.12799776</v>
      </c>
      <c r="G10" s="177">
        <f>average(D10:F10)</f>
        <v>10.72046002</v>
      </c>
      <c r="H10" s="150" t="s">
        <v>193</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199</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200</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255</v>
      </c>
      <c r="E14" s="45" t="s">
        <v>256</v>
      </c>
      <c r="F14" s="45" t="s">
        <v>257</v>
      </c>
      <c r="G14" s="59" t="s">
        <v>258</v>
      </c>
      <c r="H14" s="59"/>
      <c r="I14" s="43"/>
      <c r="J14" s="43"/>
      <c r="K14" s="43"/>
      <c r="L14" s="43"/>
      <c r="M14" s="43"/>
      <c r="N14" s="43"/>
      <c r="O14" s="43"/>
      <c r="P14" s="43"/>
      <c r="Q14" s="43"/>
      <c r="R14" s="43"/>
      <c r="S14" s="43"/>
      <c r="T14" s="43"/>
      <c r="U14" s="43"/>
      <c r="V14" s="43"/>
      <c r="W14" s="43"/>
      <c r="X14" s="43"/>
      <c r="Y14" s="43"/>
    </row>
    <row r="15">
      <c r="A15" s="139"/>
      <c r="B15" s="49"/>
      <c r="C15" s="148" t="s">
        <v>202</v>
      </c>
      <c r="D15" s="180">
        <f>'Ratios 2021'!D20</f>
        <v>5.064452028</v>
      </c>
      <c r="E15" s="180">
        <f>'Ratios 2022'!D20</f>
        <v>5.411287036</v>
      </c>
      <c r="F15" s="180">
        <f>'Ratios 2023'!D20</f>
        <v>5.421778744</v>
      </c>
      <c r="G15" s="177">
        <f>average(D15:F15)</f>
        <v>5.299172602</v>
      </c>
      <c r="H15" s="150" t="s">
        <v>193</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204</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205</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255</v>
      </c>
      <c r="E19" s="45" t="s">
        <v>256</v>
      </c>
      <c r="F19" s="45" t="s">
        <v>257</v>
      </c>
      <c r="G19" s="59" t="s">
        <v>258</v>
      </c>
      <c r="H19" s="59"/>
      <c r="I19" s="43"/>
      <c r="J19" s="43"/>
      <c r="K19" s="43"/>
      <c r="L19" s="43"/>
      <c r="M19" s="43"/>
      <c r="N19" s="43"/>
      <c r="O19" s="43"/>
      <c r="P19" s="43"/>
      <c r="Q19" s="43"/>
      <c r="R19" s="43"/>
      <c r="S19" s="43"/>
      <c r="T19" s="43"/>
      <c r="U19" s="43"/>
      <c r="V19" s="43"/>
      <c r="W19" s="43"/>
      <c r="X19" s="43"/>
      <c r="Y19" s="43"/>
    </row>
    <row r="20">
      <c r="A20" s="139"/>
      <c r="B20" s="49"/>
      <c r="C20" s="148" t="s">
        <v>204</v>
      </c>
      <c r="D20" s="163">
        <f>'Ratios 2021'!D26</f>
        <v>0.8906019178</v>
      </c>
      <c r="E20" s="163">
        <f>'Ratios 2022'!D26</f>
        <v>0.9384345091</v>
      </c>
      <c r="F20" s="163">
        <f>'Ratios 2023'!D26</f>
        <v>0.9420380722</v>
      </c>
      <c r="G20" s="181">
        <f>average(D20:F20)</f>
        <v>0.9236914997</v>
      </c>
      <c r="H20" s="150" t="s">
        <v>208</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209</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210</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255</v>
      </c>
      <c r="E24" s="45" t="s">
        <v>256</v>
      </c>
      <c r="F24" s="45" t="s">
        <v>257</v>
      </c>
      <c r="G24" s="59" t="s">
        <v>258</v>
      </c>
      <c r="H24" s="59"/>
      <c r="I24" s="43"/>
      <c r="J24" s="43"/>
      <c r="K24" s="43"/>
      <c r="L24" s="43"/>
      <c r="M24" s="43"/>
      <c r="N24" s="43"/>
      <c r="O24" s="43"/>
      <c r="P24" s="43"/>
      <c r="Q24" s="43"/>
      <c r="R24" s="43"/>
      <c r="S24" s="43"/>
      <c r="T24" s="43"/>
      <c r="U24" s="43"/>
      <c r="V24" s="43"/>
      <c r="W24" s="43"/>
      <c r="X24" s="43"/>
      <c r="Y24" s="43"/>
    </row>
    <row r="25">
      <c r="A25" s="139"/>
      <c r="B25" s="49"/>
      <c r="C25" s="148" t="s">
        <v>214</v>
      </c>
      <c r="D25" s="163">
        <f>'Ratios 2021'!D33</f>
        <v>0.4786732488</v>
      </c>
      <c r="E25" s="163">
        <f>'Ratios 2022'!D33</f>
        <v>0.5100141926</v>
      </c>
      <c r="F25" s="163">
        <f>'Ratios 2023'!D33</f>
        <v>0.5046365267</v>
      </c>
      <c r="G25" s="181">
        <f>average(D25:F25)</f>
        <v>0.497774656</v>
      </c>
      <c r="H25" s="150" t="s">
        <v>215</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216</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217</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255</v>
      </c>
      <c r="E29" s="45" t="s">
        <v>256</v>
      </c>
      <c r="F29" s="45" t="s">
        <v>257</v>
      </c>
      <c r="G29" s="59" t="s">
        <v>258</v>
      </c>
      <c r="H29" s="59"/>
      <c r="I29" s="43"/>
      <c r="J29" s="43"/>
      <c r="K29" s="43"/>
      <c r="L29" s="43"/>
      <c r="M29" s="43"/>
      <c r="N29" s="43"/>
      <c r="O29" s="43"/>
      <c r="P29" s="43"/>
      <c r="Q29" s="43"/>
      <c r="R29" s="43"/>
      <c r="S29" s="43"/>
      <c r="T29" s="43"/>
      <c r="U29" s="43"/>
      <c r="V29" s="43"/>
      <c r="W29" s="43"/>
      <c r="X29" s="43"/>
      <c r="Y29" s="43"/>
    </row>
    <row r="30">
      <c r="A30" s="139"/>
      <c r="B30" s="49"/>
      <c r="C30" s="148" t="s">
        <v>216</v>
      </c>
      <c r="D30" s="163">
        <f>'Ratios 2021'!D38</f>
        <v>0.2317590352</v>
      </c>
      <c r="E30" s="163">
        <f>'Ratios 2022'!D38</f>
        <v>0.2404131101</v>
      </c>
      <c r="F30" s="163">
        <f>'Ratios 2023'!D38</f>
        <v>0.2376223831</v>
      </c>
      <c r="G30" s="181">
        <f>average(D30:F30)</f>
        <v>0.2365981761</v>
      </c>
      <c r="H30" s="150" t="s">
        <v>219</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220</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221</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255</v>
      </c>
      <c r="E34" s="45" t="s">
        <v>256</v>
      </c>
      <c r="F34" s="45" t="s">
        <v>257</v>
      </c>
      <c r="G34" s="59" t="s">
        <v>258</v>
      </c>
      <c r="H34" s="59"/>
      <c r="I34" s="43"/>
      <c r="J34" s="43"/>
      <c r="K34" s="43"/>
      <c r="L34" s="43"/>
      <c r="M34" s="43"/>
      <c r="N34" s="43"/>
      <c r="O34" s="43"/>
      <c r="P34" s="43"/>
      <c r="Q34" s="43"/>
      <c r="R34" s="43"/>
      <c r="S34" s="43"/>
      <c r="T34" s="43"/>
      <c r="U34" s="43"/>
      <c r="V34" s="43"/>
      <c r="W34" s="43"/>
      <c r="X34" s="43"/>
      <c r="Y34" s="43"/>
    </row>
    <row r="35">
      <c r="A35" s="139"/>
      <c r="B35" s="49"/>
      <c r="C35" s="148" t="s">
        <v>259</v>
      </c>
      <c r="D35" s="163">
        <f>'Ratios 2021'!E41</f>
        <v>0.794265065</v>
      </c>
      <c r="E35" s="163">
        <f>'Ratios 2022'!E41</f>
        <v>0.7435204085</v>
      </c>
      <c r="F35" s="163">
        <f>'Ratios 2023'!E41</f>
        <v>0.7547792103</v>
      </c>
      <c r="G35" s="181">
        <f t="shared" ref="G35:G37" si="1">average(D35:F35)</f>
        <v>0.7641882279</v>
      </c>
      <c r="H35" s="181"/>
      <c r="I35" s="43"/>
      <c r="J35" s="43"/>
      <c r="K35" s="43"/>
      <c r="L35" s="43"/>
      <c r="M35" s="43"/>
      <c r="N35" s="43"/>
      <c r="O35" s="43"/>
      <c r="P35" s="43"/>
      <c r="Q35" s="43"/>
      <c r="R35" s="43"/>
      <c r="S35" s="43"/>
      <c r="T35" s="43"/>
      <c r="U35" s="43"/>
      <c r="V35" s="43"/>
      <c r="W35" s="43"/>
      <c r="X35" s="43"/>
      <c r="Y35" s="43"/>
    </row>
    <row r="36">
      <c r="A36" s="139"/>
      <c r="B36" s="52"/>
      <c r="C36" s="148" t="s">
        <v>223</v>
      </c>
      <c r="D36" s="163">
        <f>'Ratios 2021'!E42</f>
        <v>0.2042700284</v>
      </c>
      <c r="E36" s="163">
        <f>'Ratios 2022'!E42</f>
        <v>0.2552548374</v>
      </c>
      <c r="F36" s="163">
        <f>'Ratios 2023'!E42</f>
        <v>0.243528239</v>
      </c>
      <c r="G36" s="181">
        <f t="shared" si="1"/>
        <v>0.2343510349</v>
      </c>
      <c r="H36" s="181"/>
      <c r="I36" s="43"/>
      <c r="J36" s="43"/>
      <c r="K36" s="43"/>
      <c r="L36" s="43"/>
      <c r="M36" s="43"/>
      <c r="N36" s="43"/>
      <c r="O36" s="43"/>
      <c r="P36" s="43"/>
      <c r="Q36" s="43"/>
      <c r="R36" s="43"/>
      <c r="S36" s="43"/>
      <c r="T36" s="43"/>
      <c r="U36" s="43"/>
      <c r="V36" s="43"/>
      <c r="W36" s="43"/>
      <c r="X36" s="43"/>
      <c r="Y36" s="43"/>
    </row>
    <row r="37">
      <c r="A37" s="139"/>
      <c r="B37" s="182"/>
      <c r="C37" s="148" t="s">
        <v>224</v>
      </c>
      <c r="D37" s="163">
        <f>'Ratios 2021'!E43</f>
        <v>0.001464906633</v>
      </c>
      <c r="E37" s="163">
        <f>'Ratios 2022'!E43</f>
        <v>0.001224754126</v>
      </c>
      <c r="F37" s="163">
        <f>'Ratios 2023'!E43</f>
        <v>0.001692550681</v>
      </c>
      <c r="G37" s="181">
        <f t="shared" si="1"/>
        <v>0.001460737147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225</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226</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255</v>
      </c>
      <c r="E41" s="45" t="s">
        <v>256</v>
      </c>
      <c r="F41" s="45" t="s">
        <v>257</v>
      </c>
      <c r="G41" s="59" t="s">
        <v>258</v>
      </c>
      <c r="H41" s="59"/>
      <c r="I41" s="43"/>
      <c r="J41" s="43"/>
      <c r="K41" s="43"/>
      <c r="L41" s="43"/>
      <c r="M41" s="43"/>
      <c r="N41" s="43"/>
      <c r="O41" s="43"/>
      <c r="P41" s="43"/>
      <c r="Q41" s="43"/>
      <c r="R41" s="43"/>
      <c r="S41" s="43"/>
      <c r="T41" s="43"/>
      <c r="U41" s="43"/>
      <c r="V41" s="43"/>
      <c r="W41" s="43"/>
      <c r="X41" s="43"/>
      <c r="Y41" s="43"/>
    </row>
    <row r="42">
      <c r="A42" s="139"/>
      <c r="B42" s="49"/>
      <c r="C42" s="148" t="s">
        <v>229</v>
      </c>
      <c r="D42" s="166">
        <f>'Ratios 2021'!D49</f>
        <v>58.51876257</v>
      </c>
      <c r="E42" s="166">
        <f>'Ratios 2022'!D49</f>
        <v>9.193606345</v>
      </c>
      <c r="F42" s="166">
        <f>'Ratios 2023'!D49</f>
        <v>6.69480107</v>
      </c>
      <c r="G42" s="183">
        <f>average(D42:F42)</f>
        <v>24.80238999</v>
      </c>
      <c r="H42" s="150" t="s">
        <v>230</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231</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232</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255</v>
      </c>
      <c r="E46" s="45" t="s">
        <v>256</v>
      </c>
      <c r="F46" s="45" t="s">
        <v>257</v>
      </c>
      <c r="G46" s="59" t="s">
        <v>258</v>
      </c>
      <c r="H46" s="59"/>
      <c r="I46" s="43"/>
      <c r="J46" s="43"/>
      <c r="K46" s="43"/>
      <c r="L46" s="43"/>
      <c r="M46" s="43"/>
      <c r="N46" s="43"/>
      <c r="O46" s="43"/>
      <c r="P46" s="43"/>
      <c r="Q46" s="43"/>
      <c r="R46" s="43"/>
      <c r="S46" s="43"/>
      <c r="T46" s="43"/>
      <c r="U46" s="43"/>
      <c r="V46" s="43"/>
      <c r="W46" s="43"/>
      <c r="X46" s="43"/>
      <c r="Y46" s="43"/>
    </row>
    <row r="47">
      <c r="A47" s="139"/>
      <c r="B47" s="49"/>
      <c r="C47" s="148" t="s">
        <v>235</v>
      </c>
      <c r="D47" s="149">
        <f>'Ratios 2021'!D54</f>
        <v>1.572397068</v>
      </c>
      <c r="E47" s="149">
        <f>'Ratios 2022'!D54</f>
        <v>1.321605642</v>
      </c>
      <c r="F47" s="149">
        <f>'Ratios 2023'!D54</f>
        <v>2.948563241</v>
      </c>
      <c r="G47" s="177">
        <f>average(D47:F47)</f>
        <v>1.947521984</v>
      </c>
      <c r="H47" s="150" t="s">
        <v>236</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237</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238</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255</v>
      </c>
      <c r="E51" s="45" t="s">
        <v>256</v>
      </c>
      <c r="F51" s="45" t="s">
        <v>257</v>
      </c>
      <c r="G51" s="59" t="s">
        <v>258</v>
      </c>
      <c r="H51" s="59"/>
      <c r="I51" s="43"/>
      <c r="J51" s="43"/>
      <c r="K51" s="43"/>
      <c r="L51" s="43"/>
      <c r="M51" s="43"/>
      <c r="N51" s="43"/>
      <c r="O51" s="43"/>
      <c r="P51" s="43"/>
      <c r="Q51" s="43"/>
      <c r="R51" s="43"/>
      <c r="S51" s="43"/>
      <c r="T51" s="43"/>
      <c r="U51" s="43"/>
      <c r="V51" s="43"/>
      <c r="W51" s="43"/>
      <c r="X51" s="43"/>
      <c r="Y51" s="43"/>
    </row>
    <row r="52">
      <c r="A52" s="139"/>
      <c r="B52" s="49"/>
      <c r="C52" s="148" t="s">
        <v>241</v>
      </c>
      <c r="D52" s="184">
        <f>'Ratios 2021'!D59</f>
        <v>0</v>
      </c>
      <c r="E52" s="184">
        <f>'Ratios 2022'!D59</f>
        <v>0</v>
      </c>
      <c r="F52" s="184">
        <f>'Ratios 2023'!D59</f>
        <v>0.02899560487</v>
      </c>
      <c r="G52" s="185">
        <f>average(D52:F52)</f>
        <v>0.009665201622</v>
      </c>
      <c r="H52" s="150" t="s">
        <v>242</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SOIUTHERN NEW HAMPSHIRE UNIVERSITY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SOIUTHERN NEW HAMPSHIRE UNIVERSITY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9.6507715E7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3827619.0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100335334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1.153467306E9</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1.8750772E7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1649834.0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1173867912</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-3501711.0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451542.0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209831.0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241711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241711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1.45233102E8</v>
      </c>
      <c r="E26" s="50">
        <v>32000.0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1.27104701E8</v>
      </c>
      <c r="E27" s="50">
        <v>2486460.0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18128401</v>
      </c>
      <c r="E28" s="75">
        <f t="shared" si="2"/>
        <v>-2454460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15673941</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6214547.0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608072.0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101</v>
      </c>
      <c r="D41" s="74"/>
      <c r="E41" s="48">
        <v>23393.0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1691553.0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8537565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1295154752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SOIUTHERN NEW HAMPSHIRE UNIVERSITY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165094</v>
      </c>
      <c r="D3" s="99">
        <v>165094.0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58447852</v>
      </c>
      <c r="D4" s="99">
        <v>5.8447852E7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3257100</v>
      </c>
      <c r="D5" s="99">
        <v>3257100.0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5205365</v>
      </c>
      <c r="D7" s="99">
        <v>2670424.0</v>
      </c>
      <c r="E7" s="99">
        <v>2534941.0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453327</v>
      </c>
      <c r="D8" s="99">
        <v>453327.0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424185348</v>
      </c>
      <c r="D9" s="99">
        <v>3.40323125E8</v>
      </c>
      <c r="E9" s="99">
        <v>8.2484551E7</v>
      </c>
      <c r="F9" s="99">
        <v>1377672.0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21214874</v>
      </c>
      <c r="D10" s="99">
        <v>1.7008357E7</v>
      </c>
      <c r="E10" s="99">
        <v>4136821.0</v>
      </c>
      <c r="F10" s="99">
        <v>69696.0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78405366</v>
      </c>
      <c r="D11" s="99">
        <v>6.2894178E7</v>
      </c>
      <c r="E11" s="99">
        <v>1.5444957E7</v>
      </c>
      <c r="F11" s="99">
        <v>66231.0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30793606</v>
      </c>
      <c r="D12" s="99">
        <v>2.4621973E7</v>
      </c>
      <c r="E12" s="99">
        <v>6071621.0</v>
      </c>
      <c r="F12" s="99">
        <v>100012.0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1260748</v>
      </c>
      <c r="D15" s="99">
        <v>0.0</v>
      </c>
      <c r="E15" s="99">
        <v>1260748.0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292563</v>
      </c>
      <c r="D16" s="99">
        <v>0.0</v>
      </c>
      <c r="E16" s="99">
        <v>292563.0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4373358</v>
      </c>
      <c r="D19" s="99">
        <v>0.0</v>
      </c>
      <c r="E19" s="99">
        <v>4373358.0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66329347</v>
      </c>
      <c r="D20" s="99">
        <v>5.2781185E7</v>
      </c>
      <c r="E20" s="99">
        <v>1.3529604E7</v>
      </c>
      <c r="F20" s="99">
        <v>18558.0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189212366</v>
      </c>
      <c r="D21" s="99">
        <v>1.82638114E8</v>
      </c>
      <c r="E21" s="99">
        <v>6571256.0</v>
      </c>
      <c r="F21" s="99">
        <v>2996.0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14665267</v>
      </c>
      <c r="D22" s="99">
        <v>1.2259143E7</v>
      </c>
      <c r="E22" s="99">
        <v>2343459.0</v>
      </c>
      <c r="F22" s="99">
        <v>62665.0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77574450</v>
      </c>
      <c r="D23" s="99">
        <v>4.8280086E7</v>
      </c>
      <c r="E23" s="99">
        <v>2.92896E7</v>
      </c>
      <c r="F23" s="99">
        <v>4764.0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12016452</v>
      </c>
      <c r="D25" s="99">
        <v>488436.0</v>
      </c>
      <c r="E25" s="99">
        <v>1.1527636E7</v>
      </c>
      <c r="F25" s="99">
        <v>380.0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4186826</v>
      </c>
      <c r="D26" s="99">
        <v>2901683.0</v>
      </c>
      <c r="E26" s="99">
        <v>1276525.0</v>
      </c>
      <c r="F26" s="99">
        <v>8618.0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1205568</v>
      </c>
      <c r="D28" s="99">
        <v>624530.0</v>
      </c>
      <c r="E28" s="99">
        <v>580911.0</v>
      </c>
      <c r="F28" s="99">
        <v>127.0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10989678</v>
      </c>
      <c r="D29" s="99">
        <v>8762887.0</v>
      </c>
      <c r="E29" s="99">
        <v>2226791.0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27040126</v>
      </c>
      <c r="D31" s="99">
        <v>2.1851528E7</v>
      </c>
      <c r="E31" s="99">
        <v>5188598.0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2011455</v>
      </c>
      <c r="D32" s="99">
        <v>534866.0</v>
      </c>
      <c r="E32" s="99">
        <v>1476589.0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102" t="s">
        <v>139</v>
      </c>
      <c r="C34" s="98">
        <f t="shared" si="1"/>
        <v>79991828</v>
      </c>
      <c r="D34" s="99">
        <v>7.9991828E7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140</v>
      </c>
      <c r="C35" s="98">
        <f t="shared" si="1"/>
        <v>43131798</v>
      </c>
      <c r="D35" s="99">
        <v>153268.0</v>
      </c>
      <c r="E35" s="99">
        <v>4.297853E7</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141</v>
      </c>
      <c r="C36" s="98">
        <f t="shared" si="1"/>
        <v>3726225</v>
      </c>
      <c r="D36" s="99">
        <v>62816.0</v>
      </c>
      <c r="E36" s="99">
        <v>3660544.0</v>
      </c>
      <c r="F36" s="99">
        <v>2865.0</v>
      </c>
      <c r="G36" s="43"/>
      <c r="H36" s="43"/>
      <c r="I36" s="43"/>
      <c r="J36" s="43"/>
      <c r="K36" s="43"/>
      <c r="L36" s="43"/>
      <c r="M36" s="43"/>
      <c r="N36" s="43"/>
      <c r="O36" s="43"/>
      <c r="P36" s="43"/>
      <c r="Q36" s="43"/>
      <c r="R36" s="43"/>
      <c r="S36" s="43"/>
      <c r="T36" s="43"/>
      <c r="U36" s="43"/>
      <c r="V36" s="43"/>
      <c r="W36" s="43"/>
      <c r="X36" s="43"/>
      <c r="Y36" s="43"/>
      <c r="Z36" s="43"/>
    </row>
    <row r="37">
      <c r="A37" s="45" t="s">
        <v>52</v>
      </c>
      <c r="B37" s="103" t="s">
        <v>142</v>
      </c>
      <c r="C37" s="98">
        <f t="shared" si="1"/>
        <v>3492066</v>
      </c>
      <c r="D37" s="99">
        <v>3492066.0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6811046</v>
      </c>
      <c r="D38" s="99">
        <v>4975021.0</v>
      </c>
      <c r="E38" s="99">
        <v>1836025.0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1170439099</v>
      </c>
      <c r="D40" s="104">
        <f t="shared" si="2"/>
        <v>929638887</v>
      </c>
      <c r="E40" s="104">
        <f t="shared" si="2"/>
        <v>239085628</v>
      </c>
      <c r="F40" s="104">
        <f t="shared" si="2"/>
        <v>1714584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SOIUTHERN NEW HAMPSHIRE UNIVERSITY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1.21206644E8</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2.45868277E8</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1.32140294E8</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4.4127434E7</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336596.0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4561.0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2.4075722E7</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5.28184844E8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1.62658888E8</v>
      </c>
      <c r="E12" s="109">
        <f>D11-D12</f>
        <v>365525956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1.53028563E8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3.40940826E8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4137188.0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5.6319013E7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1487711074</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1.35414977E8</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556200.0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4.3332081E7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1.81775721E8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5.9534215E7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420613194</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1.007793577E9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5.9304303E7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1067097880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1487711074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SOIUTHERN NEW HAMPSHIRE UNIVERSITY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2021'!C40</f>
        <v>1170439099</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2021'!C31</f>
        <v>27040126</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1143398973</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95283247.75</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2021'!E2+'Balance Sheet 2021'!E3</f>
        <v>367074921</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3.852460214</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2021'!E30</f>
        <v>1007793577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2021'!C40</f>
        <v>1170439099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97536591.58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10.33246662</v>
      </c>
      <c r="E14" s="150" t="s">
        <v>193</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2021'!E13:E15)</f>
        <v>493969389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2021'!C40</f>
        <v>1170439099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97536591.58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5.064452028</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8.916912241</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2021'!E2:E7,'Revenues 2021'!F10:F15)</f>
        <v>1153467306</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2021'!F44</f>
        <v>1295154752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0.8906019178</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2021'!C7:C9)</f>
        <v>429844040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2021'!C10:C12)</f>
        <v>130413846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560257886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2021'!C40</f>
        <v>1170439099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0.4786732488</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2021'!C10:C11)</f>
        <v>99620240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2021'!C7:C9)</f>
        <v>429844040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0.2317590352</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222</v>
      </c>
      <c r="D41" s="75">
        <f>'Expenses 2021'!D40</f>
        <v>929638887</v>
      </c>
      <c r="E41" s="165">
        <f t="shared" ref="E41:E44" si="1">D41/$D$44</f>
        <v>0.794265065</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2021'!E40</f>
        <v>239085628</v>
      </c>
      <c r="E42" s="165">
        <f t="shared" si="1"/>
        <v>0.2042700284</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2021'!F40</f>
        <v>1714584</v>
      </c>
      <c r="E43" s="165">
        <f t="shared" si="1"/>
        <v>0.001464906633</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1170439099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2021'!F9</f>
        <v>100335334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2021'!F40</f>
        <v>1714584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58.51876257</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2021'!E2:E10)</f>
        <v>567759528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2021'!E19:E22)</f>
        <v>361078979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1.572397068</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2021'!E18</f>
        <v>1487711074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SOIUTHERN NEW HAMPSHIRE UNIVERSITY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9338902.0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4870975.0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53625.0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14209877</v>
      </c>
      <c r="G9" s="58"/>
      <c r="H9" s="58"/>
      <c r="I9" s="58"/>
      <c r="J9" s="58"/>
      <c r="K9" s="58"/>
      <c r="L9" s="58"/>
      <c r="M9" s="58"/>
      <c r="N9" s="58"/>
      <c r="O9" s="58"/>
      <c r="P9" s="58"/>
      <c r="Q9" s="58"/>
      <c r="R9" s="58"/>
      <c r="S9" s="58"/>
      <c r="T9" s="58"/>
      <c r="U9" s="58"/>
      <c r="V9" s="58"/>
      <c r="W9" s="58"/>
      <c r="X9" s="58"/>
      <c r="Y9" s="58"/>
      <c r="Z9" s="58"/>
    </row>
    <row r="10">
      <c r="A10" s="44" t="s">
        <v>62</v>
      </c>
      <c r="B10" s="59" t="s">
        <v>63</v>
      </c>
      <c r="C10" s="60" t="s">
        <v>243</v>
      </c>
      <c r="D10" s="15"/>
      <c r="E10" s="15"/>
      <c r="F10" s="48">
        <v>1.28662438E9</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1.8953614E7</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3044904.0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1308622898</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3.3885131E7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1219752.0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947084.0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272668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272668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244</v>
      </c>
      <c r="D26" s="50">
        <v>8.7489383E7</v>
      </c>
      <c r="E26" s="50">
        <v>377091.0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8.3631959E7</v>
      </c>
      <c r="E27" s="50">
        <v>205546.0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3857424</v>
      </c>
      <c r="E28" s="75">
        <f t="shared" si="2"/>
        <v>171545</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4028969</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6406217.0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1036739.0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101</v>
      </c>
      <c r="D41" s="74"/>
      <c r="E41" s="48">
        <v>102190.0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2467991.0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10013137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1371032680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SOIUTHERN NEW HAMPSHIRE UNIVERSITY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20293964</v>
      </c>
      <c r="D3" s="99">
        <v>2.0293964E7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60552672</v>
      </c>
      <c r="D4" s="99">
        <v>6.0552672E7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1695050</v>
      </c>
      <c r="D5" s="99">
        <v>1695050.0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7207571</v>
      </c>
      <c r="D7" s="99">
        <v>4710366.0</v>
      </c>
      <c r="E7" s="99">
        <v>2497205.0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15950</v>
      </c>
      <c r="D8" s="99">
        <v>15950.0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479854147</v>
      </c>
      <c r="D9" s="99">
        <v>3.87666278E8</v>
      </c>
      <c r="E9" s="99">
        <v>9.0951385E7</v>
      </c>
      <c r="F9" s="99">
        <v>1236484.0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24934398</v>
      </c>
      <c r="D10" s="99">
        <v>2.0178836E7</v>
      </c>
      <c r="E10" s="99">
        <v>4691892.0</v>
      </c>
      <c r="F10" s="99">
        <v>63670.0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92165459</v>
      </c>
      <c r="D11" s="99">
        <v>7.4588319E7</v>
      </c>
      <c r="E11" s="99">
        <v>1.757714E7</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39454678</v>
      </c>
      <c r="D12" s="99">
        <v>3.1834875E7</v>
      </c>
      <c r="E12" s="99">
        <v>7529793.0</v>
      </c>
      <c r="F12" s="99">
        <v>90010.0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1105263</v>
      </c>
      <c r="D15" s="99">
        <v>0.0</v>
      </c>
      <c r="E15" s="99">
        <v>1105263.0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372338</v>
      </c>
      <c r="D16" s="99">
        <v>0.0</v>
      </c>
      <c r="E16" s="99">
        <v>372338.0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6289758</v>
      </c>
      <c r="D19" s="99">
        <v>0.0</v>
      </c>
      <c r="E19" s="99">
        <v>6289758.0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91569785</v>
      </c>
      <c r="D20" s="99">
        <v>4.4022906E7</v>
      </c>
      <c r="E20" s="99">
        <v>4.7527218E7</v>
      </c>
      <c r="F20" s="99">
        <v>19661.0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195431771</v>
      </c>
      <c r="D21" s="99">
        <v>1.9256025E8</v>
      </c>
      <c r="E21" s="99">
        <v>2866958.0</v>
      </c>
      <c r="F21" s="99">
        <v>4563.0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17278065</v>
      </c>
      <c r="D22" s="99">
        <v>1.2946955E7</v>
      </c>
      <c r="E22" s="99">
        <v>4232703.0</v>
      </c>
      <c r="F22" s="99">
        <v>98407.0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76073900</v>
      </c>
      <c r="D23" s="99">
        <v>4.154259E7</v>
      </c>
      <c r="E23" s="99">
        <v>3.4531073E7</v>
      </c>
      <c r="F23" s="99">
        <v>237.0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10238780</v>
      </c>
      <c r="D25" s="99">
        <v>423991.0</v>
      </c>
      <c r="E25" s="99">
        <v>9814395.0</v>
      </c>
      <c r="F25" s="99">
        <v>394.0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6922984</v>
      </c>
      <c r="D26" s="99">
        <v>4877066.0</v>
      </c>
      <c r="E26" s="99">
        <v>2019234.0</v>
      </c>
      <c r="F26" s="99">
        <v>26684.0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1439438</v>
      </c>
      <c r="D28" s="99">
        <v>690527.0</v>
      </c>
      <c r="E28" s="99">
        <v>748299.0</v>
      </c>
      <c r="F28" s="99">
        <v>612.0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10207226</v>
      </c>
      <c r="D29" s="99">
        <v>8275508.0</v>
      </c>
      <c r="E29" s="99">
        <v>1931718.0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25588460</v>
      </c>
      <c r="D31" s="99">
        <v>2.1003868E7</v>
      </c>
      <c r="E31" s="99">
        <v>4584592.0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2973042</v>
      </c>
      <c r="D32" s="99">
        <v>1313765.0</v>
      </c>
      <c r="E32" s="99">
        <v>1659277.0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140</v>
      </c>
      <c r="C34" s="98">
        <f t="shared" si="1"/>
        <v>66486944</v>
      </c>
      <c r="D34" s="99">
        <v>0.0</v>
      </c>
      <c r="E34" s="99">
        <v>6.6486944E7</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245</v>
      </c>
      <c r="C35" s="98">
        <f t="shared" si="1"/>
        <v>5295667</v>
      </c>
      <c r="D35" s="99">
        <v>5295667.0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141</v>
      </c>
      <c r="C36" s="98">
        <f t="shared" si="1"/>
        <v>4560280</v>
      </c>
      <c r="D36" s="99">
        <v>53354.0</v>
      </c>
      <c r="E36" s="99">
        <v>4506926.0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246</v>
      </c>
      <c r="C37" s="98">
        <f t="shared" si="1"/>
        <v>3362035</v>
      </c>
      <c r="D37" s="99">
        <v>3362035.0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10619183</v>
      </c>
      <c r="D38" s="99">
        <v>409642.0</v>
      </c>
      <c r="E38" s="99">
        <v>1.0204637E7</v>
      </c>
      <c r="F38" s="99">
        <v>4904.0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1261988808</v>
      </c>
      <c r="D40" s="104">
        <f t="shared" si="2"/>
        <v>938314434</v>
      </c>
      <c r="E40" s="104">
        <f t="shared" si="2"/>
        <v>322128748</v>
      </c>
      <c r="F40" s="104">
        <f t="shared" si="2"/>
        <v>1545626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SOIUTHERN NEW HAMPSHIRE UNIVERSITY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3.092357E7</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3.60868942E8</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1.04254506E8</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4.9666148E7</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148222.0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1777.0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1.5297512E7</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6.2496783E8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1.84162212E8</v>
      </c>
      <c r="E12" s="109">
        <f>D11-D12</f>
        <v>440805618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1.59646426E8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4.09435547E8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1280000.0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5.4637953E7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1626966221</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2.22567683E8</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199155.0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2.2054123E7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1.79784276E8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1.5989893E7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440595130</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1.125369652E9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6.1001439E7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1186371091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1626966221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