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0" sheetId="3" r:id="rId6"/>
    <sheet state="visible" name="Expenses 2020" sheetId="4" r:id="rId7"/>
    <sheet state="visible" name="Balance Sheet 2020" sheetId="5" r:id="rId8"/>
    <sheet state="visible" name="Ratios 2020" sheetId="6" r:id="rId9"/>
    <sheet state="visible" name="Revenues 2021" sheetId="7" r:id="rId10"/>
    <sheet state="visible" name="Expenses 2021" sheetId="8" r:id="rId11"/>
    <sheet state="visible" name="Balance Sheet 2021" sheetId="9" r:id="rId12"/>
    <sheet state="visible" name="Ratios 2021" sheetId="10" r:id="rId13"/>
    <sheet state="visible" name="Revenues 2022" sheetId="11" r:id="rId14"/>
    <sheet state="visible" name="Expenses 2022" sheetId="12" r:id="rId15"/>
    <sheet state="visible" name="Balance Sheet 2022" sheetId="13" r:id="rId16"/>
    <sheet state="visible" name="Ratios 2022" sheetId="14" r:id="rId17"/>
    <sheet state="visible" name="Multi-Year Ratios" sheetId="15" r:id="rId18"/>
  </sheets>
  <definedNames/>
  <calcPr/>
</workbook>
</file>

<file path=xl/sharedStrings.xml><?xml version="1.0" encoding="utf-8"?>
<sst xmlns="http://schemas.openxmlformats.org/spreadsheetml/2006/main" count="873" uniqueCount="256">
  <si>
    <t>IDEA PUBLIC SCHOOLS</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</si>
  <si>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</si>
  <si>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</si>
  <si>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</si>
  <si>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</si>
  <si>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</si>
  <si>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</si>
  <si>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</si>
  <si>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</si>
  <si>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</si>
  <si>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</si>
  <si>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</si>
  <si>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</si>
  <si>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</si>
  <si>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</si>
  <si>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</si>
  <si>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</si>
  <si>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</si>
  <si>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</si>
  <si>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</si>
  <si>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</si>
  <si>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</si>
  <si>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</si>
  <si>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</si>
  <si>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</si>
  <si>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</si>
  <si>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</si>
  <si>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</si>
  <si>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</si>
  <si>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</si>
  <si>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</si>
  <si>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</si>
  <si>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</si>
  <si>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</si>
  <si>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</si>
  <si>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</si>
  <si>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</si>
  <si>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</si>
  <si>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</si>
  <si>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</si>
  <si>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</si>
  <si>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</si>
  <si>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</si>
  <si>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</si>
  <si>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</si>
  <si>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</si>
  <si>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</si>
  <si>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</si>
  <si>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</si>
  <si>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</si>
  <si>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</si>
  <si>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</si>
  <si>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</si>
  <si>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</si>
  <si>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</si>
  <si>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</si>
  <si>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</si>
  <si>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</si>
  <si>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</si>
  <si>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</si>
  <si>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</si>
  <si>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</si>
  <si>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</si>
  <si>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</si>
  <si>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Management fees</t>
  </si>
  <si>
    <t>Auxiliary services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</si>
  <si>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</si>
  <si>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</si>
  <si>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</si>
  <si>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</si>
  <si>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</si>
  <si>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</si>
  <si>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</si>
  <si>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</si>
  <si>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</si>
  <si>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</si>
  <si>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</si>
  <si>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</si>
  <si>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</si>
  <si>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</si>
  <si>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</si>
  <si>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</si>
  <si>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</si>
  <si>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</si>
  <si>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</si>
  <si>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</si>
  <si>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</si>
  <si>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</si>
  <si>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</si>
  <si>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</si>
  <si>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</si>
  <si>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</si>
  <si>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</si>
  <si>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</si>
  <si>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</si>
  <si>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</si>
  <si>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</si>
  <si>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</si>
  <si>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Insurance recovery</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</si>
  <si>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</si>
  <si>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</si>
  <si>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</si>
  <si>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</si>
  <si>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</si>
  <si>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</si>
  <si>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</si>
  <si>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</si>
  <si>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</si>
  <si>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</si>
  <si>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</si>
  <si>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</si>
  <si>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</si>
  <si>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</si>
  <si>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</si>
  <si>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</si>
  <si>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</si>
  <si>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</si>
  <si>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</si>
  <si>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</si>
  <si>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</si>
  <si>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</si>
  <si>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</si>
  <si>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</si>
  <si>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</si>
  <si>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</si>
  <si>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</si>
  <si>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</si>
  <si>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</si>
  <si>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</si>
  <si>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</si>
  <si>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</si>
  <si>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</si>
  <si>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</si>
  <si>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</si>
  <si>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</si>
  <si>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</si>
  <si>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Food services</t>
  </si>
  <si>
    <t>Educational supplies</t>
  </si>
  <si>
    <t xml:space="preserve"> ESC services</t>
  </si>
  <si>
    <t>Dues and subscriptions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</si>
  <si>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</si>
  <si>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</si>
  <si>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</si>
  <si>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</si>
  <si>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</si>
  <si>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</si>
  <si>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</si>
  <si>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</si>
  <si>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</si>
  <si>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</si>
  <si>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</si>
  <si>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</si>
  <si>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</si>
  <si>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</si>
  <si>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</si>
  <si>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</si>
  <si>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</si>
  <si>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</si>
  <si>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</si>
  <si>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</si>
  <si>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</si>
  <si>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</si>
  <si>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</si>
  <si>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</si>
  <si>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</si>
  <si>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</si>
  <si>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</si>
  <si>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</si>
  <si>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</si>
  <si>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</si>
  <si>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</si>
  <si>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</si>
  <si>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</si>
  <si>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</si>
  <si>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</si>
  <si>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</si>
  <si>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</si>
  <si>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</si>
  <si>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</si>
  <si>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</si>
  <si>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</si>
  <si>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</si>
  <si>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</si>
  <si>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</si>
  <si>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</si>
  <si>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</si>
  <si>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</si>
  <si>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</si>
  <si>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</si>
  <si>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</si>
  <si>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</si>
  <si>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</si>
  <si>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</si>
  <si>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</si>
  <si>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</si>
  <si>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</si>
  <si>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</si>
  <si>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</si>
  <si>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</si>
  <si>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</si>
  <si>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</si>
  <si>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</si>
  <si>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</si>
  <si>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</si>
  <si>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</si>
  <si>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</si>
  <si>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</si>
  <si>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</si>
  <si>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</si>
  <si>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</si>
  <si>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</si>
  <si>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</si>
  <si>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</si>
  <si>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</si>
  <si>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</si>
  <si>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</si>
  <si>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</si>
  <si>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</si>
  <si>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</si>
  <si>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</si>
  <si>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</si>
  <si>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</si>
  <si>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</si>
  <si>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</si>
  <si>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</si>
  <si>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</si>
  <si>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</si>
  <si>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</si>
  <si>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</si>
  <si>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</si>
  <si>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</si>
  <si>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</si>
  <si>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</si>
  <si>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</si>
  <si>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</si>
  <si>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</si>
  <si>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</si>
  <si>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</si>
  <si>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</si>
  <si>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</si>
  <si>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 xml:space="preserve"> Management fees</t>
  </si>
  <si>
    <r>
      <rPr>
        <rFont val="Roboto"/>
        <color rgb="FF000000"/>
        <sz val="10.0"/>
      </rPr>
      <t xml:space="preserve">Gross amount from sales of </t>
    </r>
    <r>
      <rPr>
        <rFont val="Roboto"/>
        <color rgb="FF000000"/>
        <sz val="10.0"/>
      </rPr>
      <t>assets other than inventory</t>
    </r>
  </si>
  <si>
    <t xml:space="preserve"> Event expenses</t>
  </si>
  <si>
    <t>ESC services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</si>
  <si>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</si>
  <si>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</si>
  <si>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Testing materials</t>
  </si>
  <si>
    <t>Instructional Services</t>
  </si>
  <si>
    <t>Textbooks</t>
  </si>
  <si>
    <r>
      <rPr>
        <rFont val="Roboto"/>
        <b/>
        <color rgb="FF000000"/>
        <sz val="10.0"/>
      </rPr>
      <t xml:space="preserve">Program Expenses </t>
    </r>
    <r>
      <rPr>
        <rFont val="Roboto"/>
        <b/>
        <i/>
        <color rgb="FF000000"/>
        <sz val="10.0"/>
      </rPr>
      <t xml:space="preserve">(Program Efficiency Ratio) </t>
    </r>
  </si>
  <si>
    <t>2020-2022</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</si>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</sst>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8" fontId="17" numFmtId="164" xfId="0" applyAlignment="1" applyBorder="1" applyFont="1" applyNumberFormat="1">
      <alignment horizontal="right" readingOrder="0" vertical="bottom"/>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2020.0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IDEA PUBLIC SCHOOLS</v>
      </c>
      <c r="B1" s="2">
        <f>'Revenues 2021'!C1</f>
        <v>2021</v>
      </c>
      <c r="C1" s="138"/>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2021'!C40</f>
        <v>915595156</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2021'!C31</f>
        <v>49279888</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866315268</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72192939</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2021'!E2+'Balance Sheet 2021'!E3</f>
        <v>354683802</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4.912998514</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2021'!E30</f>
        <v>1225999</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2021'!C40</f>
        <v>915595156</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76299596.33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0.01606822393</v>
      </c>
      <c r="E14" s="149" t="s">
        <v>190</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2021'!E13:E15)</f>
        <v>39344772</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2021'!C40</f>
        <v>915595156</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76299596.33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0.515661601</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5.428660115</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2021'!E2:E7,'Revenues 2021'!F10:F15)</f>
        <v>914379350</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2021'!F44</f>
        <v>951130243</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0.9613608196</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2021'!C7:C9)</f>
        <v>514654002</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2021'!C10:C12)</f>
        <v>89857756</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604511758</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2021'!C40</f>
        <v>915595156</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0.6602391396</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2021'!C10:C11)</f>
        <v>82142044</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2021'!C7:C9)</f>
        <v>514654002</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0.1596063446</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244</v>
      </c>
      <c r="D41" s="75">
        <f>'Expenses 2021'!D40</f>
        <v>831347742</v>
      </c>
      <c r="E41" s="164">
        <f t="shared" ref="E41:E44" si="1">D41/$D$44</f>
        <v>0.9079861733</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2021'!E40</f>
        <v>75794079</v>
      </c>
      <c r="E42" s="164">
        <f t="shared" si="1"/>
        <v>0.0827812145</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2021'!F40</f>
        <v>8453335</v>
      </c>
      <c r="E43" s="164">
        <f t="shared" si="1"/>
        <v>0.009232612192</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915595156</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2021'!F9</f>
        <v>934329655</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2021'!F40</f>
        <v>8453335</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D47/D48</f>
        <v>110.5279342</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2021'!E2:E10)</f>
        <v>573903619</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2021'!E19:E22)</f>
        <v>1379431457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0.4160435925</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2021'!E25:E26)</f>
        <v>111690828</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2021'!E18</f>
        <v>1872347488</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0.05965283085</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IDEA PUBLIC SCHOOLS</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275742.0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9.77369855E8</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478314.0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1160893.0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978123911</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1.0042096E7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9605637.0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19647733</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1216643.0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175">
        <v>2779948.0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245</v>
      </c>
      <c r="D26" s="50">
        <v>2.2571753E7</v>
      </c>
      <c r="E26" s="50">
        <v>207.0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2.2462266E7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109487</v>
      </c>
      <c r="E28" s="75">
        <f t="shared" si="2"/>
        <v>207</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109694</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66036.0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23806.0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42230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98</v>
      </c>
      <c r="D39" s="74"/>
      <c r="E39" s="48">
        <v>22865.0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22865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1001943024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IDEA PUBLIC SCHOOLS</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840015</v>
      </c>
      <c r="D4" s="99">
        <v>840015.0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5101235</v>
      </c>
      <c r="D7" s="99">
        <v>4794218.0</v>
      </c>
      <c r="E7" s="99">
        <v>291967.0</v>
      </c>
      <c r="F7" s="99">
        <v>15050.0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543441639</v>
      </c>
      <c r="D9" s="99">
        <v>5.10331662E8</v>
      </c>
      <c r="E9" s="99">
        <v>3.148705E7</v>
      </c>
      <c r="F9" s="99">
        <v>1622927.0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29431340</v>
      </c>
      <c r="D10" s="99">
        <v>2.7873279E7</v>
      </c>
      <c r="E10" s="99">
        <v>1456833.0</v>
      </c>
      <c r="F10" s="99">
        <v>101228.0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56541293</v>
      </c>
      <c r="D11" s="99">
        <v>5.337514E7</v>
      </c>
      <c r="E11" s="99">
        <v>3036876.0</v>
      </c>
      <c r="F11" s="99">
        <v>129277.0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8400044</v>
      </c>
      <c r="D12" s="99">
        <v>7847469.0</v>
      </c>
      <c r="E12" s="99">
        <v>524262.0</v>
      </c>
      <c r="F12" s="99">
        <v>28313.0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1647605</v>
      </c>
      <c r="D15" s="99">
        <v>0.0</v>
      </c>
      <c r="E15" s="99">
        <v>1623855.0</v>
      </c>
      <c r="F15" s="99">
        <v>23750.0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179000</v>
      </c>
      <c r="D16" s="99">
        <v>0.0</v>
      </c>
      <c r="E16" s="99">
        <v>179000.0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14261864</v>
      </c>
      <c r="D20" s="99">
        <v>1.3627005E7</v>
      </c>
      <c r="E20" s="99">
        <v>634859.0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9955497</v>
      </c>
      <c r="D21" s="99">
        <v>1530831.0</v>
      </c>
      <c r="E21" s="99">
        <v>8424666.0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73658516</v>
      </c>
      <c r="D22" s="99">
        <v>6.6408983E7</v>
      </c>
      <c r="E22" s="99">
        <v>6958648.0</v>
      </c>
      <c r="F22" s="99">
        <v>290885.0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676413</v>
      </c>
      <c r="D23" s="99">
        <v>0.0</v>
      </c>
      <c r="E23" s="99">
        <v>676413.0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47145501</v>
      </c>
      <c r="D25" s="99">
        <v>4.353642E7</v>
      </c>
      <c r="E25" s="99">
        <v>3603363.0</v>
      </c>
      <c r="F25" s="99">
        <v>5718.0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11078387</v>
      </c>
      <c r="D26" s="99">
        <v>9866409.0</v>
      </c>
      <c r="E26" s="99">
        <v>1135828.0</v>
      </c>
      <c r="F26" s="99">
        <v>76150.0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53626868</v>
      </c>
      <c r="D29" s="99">
        <v>5.126745E7</v>
      </c>
      <c r="E29" s="99">
        <v>2359418.0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42464966</v>
      </c>
      <c r="D31" s="99">
        <v>4.0236337E7</v>
      </c>
      <c r="E31" s="99">
        <v>2228629.0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6869075</v>
      </c>
      <c r="D32" s="99">
        <v>6415813.0</v>
      </c>
      <c r="E32" s="99">
        <v>453262.0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43473740</v>
      </c>
      <c r="D34" s="99">
        <v>4.347374E7</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246</v>
      </c>
      <c r="C35" s="98">
        <f t="shared" si="1"/>
        <v>4127073</v>
      </c>
      <c r="D35" s="99">
        <v>4127073.0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247</v>
      </c>
      <c r="C36" s="98">
        <f t="shared" si="1"/>
        <v>3673720</v>
      </c>
      <c r="D36" s="99">
        <v>2710451.0</v>
      </c>
      <c r="E36" s="99">
        <v>963269.0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248</v>
      </c>
      <c r="C37" s="98">
        <f t="shared" si="1"/>
        <v>3483435</v>
      </c>
      <c r="D37" s="99">
        <v>3483435.0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5818401</v>
      </c>
      <c r="D38" s="99">
        <v>4845515.0</v>
      </c>
      <c r="E38" s="99">
        <v>972886.0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965895627</v>
      </c>
      <c r="D40" s="103">
        <f t="shared" si="2"/>
        <v>896591245</v>
      </c>
      <c r="E40" s="103">
        <f t="shared" si="2"/>
        <v>67011084</v>
      </c>
      <c r="F40" s="103">
        <f t="shared" si="2"/>
        <v>2293298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IDEA PUBLIC SCHOOLS</v>
      </c>
      <c r="B1" s="5"/>
      <c r="C1" s="2">
        <f>'Revenues 2022'!C1</f>
        <v>2022</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1.49255884E8</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1.56118056E8</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2.58272614E8</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267982.0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607030.0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4224814.0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1.542679723E9</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2.80018611E8</v>
      </c>
      <c r="E12" s="108">
        <f>D11-D12</f>
        <v>1262661112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4.140925E7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1.2347721E7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1885164463</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9.6665233E7</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4787074.0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1.203067981E9</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1.7250794E8</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814795.0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3.8685678E7</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1516528701</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3419468.0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3.65216294E8</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368635762</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1885164463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IDEA PUBLIC SCHOOLS</v>
      </c>
      <c r="B1" s="2">
        <f>'Revenues 2022'!C1</f>
        <v>2022</v>
      </c>
      <c r="C1" s="176"/>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2022'!C40</f>
        <v>965895627</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2022'!C31</f>
        <v>42464966</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923430661</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76952555.08</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2022'!E2+'Balance Sheet 2022'!E3</f>
        <v>305373940</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3.968340488</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2022'!E30</f>
        <v>3419468</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2022'!C40</f>
        <v>965895627</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80491302.25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0.04248245344</v>
      </c>
      <c r="E14" s="149" t="s">
        <v>190</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2022'!E13:E15)</f>
        <v>41409250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2022'!C40</f>
        <v>965895627</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80491302.25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0.5144562064</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4.482796694</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2022'!E2:E7,'Revenues 2022'!F10:F15)</f>
        <v>977369855</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2022'!F44</f>
        <v>1001943024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0.9754744847</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2022'!C7:C9)</f>
        <v>548542874</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2022'!C10:C12)</f>
        <v>94372677</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642915551</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2022'!C40</f>
        <v>965895627</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0.6656159662</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2022'!C10:C11)</f>
        <v>85972633</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2022'!C7:C9)</f>
        <v>548542874</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0.1567291037</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249</v>
      </c>
      <c r="D41" s="75">
        <f>'Expenses 2022'!D40</f>
        <v>896591245</v>
      </c>
      <c r="E41" s="164">
        <f t="shared" ref="E41:E44" si="1">D41/$D$44</f>
        <v>0.9282485808</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2022'!E40</f>
        <v>67011084</v>
      </c>
      <c r="E42" s="164">
        <f t="shared" si="1"/>
        <v>0.06937714814</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2022'!F40</f>
        <v>2293298</v>
      </c>
      <c r="E43" s="164">
        <f t="shared" si="1"/>
        <v>0.002374271025</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965895627</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2022'!F9</f>
        <v>978123911</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2022'!F40</f>
        <v>2293298</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D47/D48</f>
        <v>426.5140906</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2022'!E2:E10)</f>
        <v>568746380</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2022'!E19:E22)</f>
        <v>1304520288</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0.4359812455</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2022'!E25:E26)</f>
        <v>173322735</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2022'!E18</f>
        <v>1885164463</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0.09194037889</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IDEA PUBLIC SCHOOLS</v>
      </c>
      <c r="B1" s="2" t="s">
        <v>250</v>
      </c>
      <c r="C1" s="138"/>
      <c r="D1" s="138"/>
      <c r="E1" s="138"/>
      <c r="F1" s="139"/>
      <c r="G1" s="139"/>
      <c r="H1" s="139"/>
      <c r="I1" s="43"/>
      <c r="J1" s="43"/>
      <c r="K1" s="43"/>
      <c r="L1" s="43"/>
      <c r="M1" s="43"/>
      <c r="N1" s="43"/>
      <c r="O1" s="43"/>
      <c r="P1" s="43"/>
      <c r="Q1" s="43"/>
      <c r="R1" s="43"/>
      <c r="S1" s="43"/>
      <c r="T1" s="43"/>
      <c r="U1" s="43"/>
      <c r="V1" s="43"/>
      <c r="W1" s="43"/>
      <c r="X1" s="43"/>
      <c r="Y1" s="43"/>
    </row>
    <row r="2">
      <c r="A2" s="140" t="s">
        <v>183</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184</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251</v>
      </c>
      <c r="E4" s="45" t="s">
        <v>252</v>
      </c>
      <c r="F4" s="45" t="s">
        <v>253</v>
      </c>
      <c r="G4" s="59" t="s">
        <v>254</v>
      </c>
      <c r="H4" s="59"/>
      <c r="I4" s="43"/>
      <c r="J4" s="43"/>
      <c r="K4" s="43"/>
      <c r="L4" s="43"/>
      <c r="M4" s="43"/>
      <c r="N4" s="43"/>
      <c r="O4" s="43"/>
      <c r="P4" s="43"/>
      <c r="Q4" s="43"/>
      <c r="R4" s="43"/>
      <c r="S4" s="43"/>
      <c r="T4" s="43"/>
      <c r="U4" s="43"/>
      <c r="V4" s="43"/>
      <c r="W4" s="43"/>
      <c r="X4" s="43"/>
      <c r="Y4" s="43"/>
    </row>
    <row r="5">
      <c r="A5" s="138"/>
      <c r="B5" s="49"/>
      <c r="C5" s="147" t="s">
        <v>183</v>
      </c>
      <c r="D5" s="177">
        <f>'Ratios 2020'!D8</f>
        <v>5.193013584</v>
      </c>
      <c r="E5" s="177">
        <f>'Ratios 2021'!D8</f>
        <v>4.912998514</v>
      </c>
      <c r="F5" s="177">
        <f>'Ratios 2022'!D8</f>
        <v>3.968340488</v>
      </c>
      <c r="G5" s="177">
        <f>average(D5:F5)</f>
        <v>4.691450862</v>
      </c>
      <c r="H5" s="149" t="s">
        <v>190</v>
      </c>
      <c r="I5" s="43"/>
      <c r="J5" s="43"/>
      <c r="K5" s="43"/>
      <c r="L5" s="43"/>
      <c r="M5" s="43"/>
      <c r="N5" s="43"/>
      <c r="O5" s="43"/>
      <c r="P5" s="43"/>
      <c r="Q5" s="43"/>
      <c r="R5" s="43"/>
      <c r="S5" s="43"/>
      <c r="T5" s="43"/>
      <c r="U5" s="43"/>
      <c r="V5" s="43"/>
      <c r="W5" s="43"/>
      <c r="X5" s="43"/>
      <c r="Y5" s="43"/>
    </row>
    <row r="6">
      <c r="A6" s="138"/>
      <c r="B6" s="52"/>
      <c r="C6" s="45"/>
      <c r="D6" s="45"/>
      <c r="E6" s="45"/>
      <c r="F6" s="178"/>
      <c r="G6" s="178"/>
      <c r="H6" s="178"/>
      <c r="I6" s="43"/>
      <c r="J6" s="43"/>
      <c r="K6" s="43"/>
      <c r="L6" s="43"/>
      <c r="M6" s="43"/>
      <c r="N6" s="43"/>
      <c r="O6" s="43"/>
      <c r="P6" s="43"/>
      <c r="Q6" s="43"/>
      <c r="R6" s="43"/>
      <c r="S6" s="43"/>
      <c r="T6" s="43"/>
      <c r="U6" s="43"/>
      <c r="V6" s="43"/>
      <c r="W6" s="43"/>
      <c r="X6" s="43"/>
      <c r="Y6" s="43"/>
    </row>
    <row r="7">
      <c r="A7" s="140" t="s">
        <v>191</v>
      </c>
      <c r="B7" s="5"/>
      <c r="C7" s="179"/>
      <c r="D7" s="179"/>
      <c r="E7" s="179"/>
      <c r="F7" s="179"/>
      <c r="G7" s="179"/>
      <c r="H7" s="179"/>
      <c r="I7" s="43"/>
      <c r="J7" s="43"/>
      <c r="K7" s="43"/>
      <c r="L7" s="43"/>
      <c r="M7" s="43"/>
      <c r="N7" s="43"/>
      <c r="O7" s="43"/>
      <c r="P7" s="43"/>
      <c r="Q7" s="43"/>
      <c r="R7" s="43"/>
      <c r="S7" s="43"/>
      <c r="T7" s="43"/>
      <c r="U7" s="43"/>
      <c r="V7" s="43"/>
      <c r="W7" s="43"/>
      <c r="X7" s="43"/>
      <c r="Y7" s="43"/>
    </row>
    <row r="8">
      <c r="A8" s="138"/>
      <c r="B8" s="143" t="s">
        <v>192</v>
      </c>
      <c r="C8" s="71"/>
      <c r="D8" s="71"/>
      <c r="E8" s="178"/>
      <c r="F8" s="178"/>
      <c r="G8" s="178"/>
      <c r="H8" s="178"/>
      <c r="I8" s="43"/>
      <c r="J8" s="43"/>
      <c r="K8" s="43"/>
      <c r="L8" s="43"/>
      <c r="M8" s="43"/>
      <c r="N8" s="43"/>
      <c r="O8" s="43"/>
      <c r="P8" s="43"/>
      <c r="Q8" s="43"/>
      <c r="R8" s="43"/>
      <c r="S8" s="43"/>
      <c r="T8" s="43"/>
      <c r="U8" s="43"/>
      <c r="V8" s="43"/>
      <c r="W8" s="43"/>
      <c r="X8" s="43"/>
      <c r="Y8" s="43"/>
    </row>
    <row r="9">
      <c r="A9" s="138"/>
      <c r="B9" s="49"/>
      <c r="C9" s="45"/>
      <c r="D9" s="45" t="s">
        <v>251</v>
      </c>
      <c r="E9" s="45" t="s">
        <v>252</v>
      </c>
      <c r="F9" s="45" t="s">
        <v>253</v>
      </c>
      <c r="G9" s="59" t="s">
        <v>254</v>
      </c>
      <c r="H9" s="59"/>
      <c r="I9" s="43"/>
      <c r="J9" s="43"/>
      <c r="K9" s="43"/>
      <c r="L9" s="43"/>
      <c r="M9" s="43"/>
      <c r="N9" s="43"/>
      <c r="O9" s="43"/>
      <c r="P9" s="43"/>
      <c r="Q9" s="43"/>
      <c r="R9" s="43"/>
      <c r="S9" s="43"/>
      <c r="T9" s="43"/>
      <c r="U9" s="43"/>
      <c r="V9" s="43"/>
      <c r="W9" s="43"/>
      <c r="X9" s="43"/>
      <c r="Y9" s="43"/>
    </row>
    <row r="10">
      <c r="A10" s="138"/>
      <c r="B10" s="49"/>
      <c r="C10" s="147" t="s">
        <v>191</v>
      </c>
      <c r="D10" s="148">
        <f>'Ratios 2020'!D14</f>
        <v>0.006833578535</v>
      </c>
      <c r="E10" s="148">
        <f>'Ratios 2021'!D14</f>
        <v>0.01606822393</v>
      </c>
      <c r="F10" s="148">
        <f>'Ratios 2022'!D14</f>
        <v>0.04248245344</v>
      </c>
      <c r="G10" s="177">
        <f>average(D10:F10)</f>
        <v>0.02179475197</v>
      </c>
      <c r="H10" s="149" t="s">
        <v>190</v>
      </c>
      <c r="I10" s="43"/>
      <c r="J10" s="43"/>
      <c r="K10" s="43"/>
      <c r="L10" s="43"/>
      <c r="M10" s="43"/>
      <c r="N10" s="43"/>
      <c r="O10" s="43"/>
      <c r="P10" s="43"/>
      <c r="Q10" s="43"/>
      <c r="R10" s="43"/>
      <c r="S10" s="43"/>
      <c r="T10" s="43"/>
      <c r="U10" s="43"/>
      <c r="V10" s="43"/>
      <c r="W10" s="43"/>
      <c r="X10" s="43"/>
      <c r="Y10" s="43"/>
    </row>
    <row r="11">
      <c r="A11" s="138"/>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0" t="s">
        <v>196</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197</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251</v>
      </c>
      <c r="E14" s="45" t="s">
        <v>252</v>
      </c>
      <c r="F14" s="45" t="s">
        <v>253</v>
      </c>
      <c r="G14" s="59" t="s">
        <v>254</v>
      </c>
      <c r="H14" s="59"/>
      <c r="I14" s="43"/>
      <c r="J14" s="43"/>
      <c r="K14" s="43"/>
      <c r="L14" s="43"/>
      <c r="M14" s="43"/>
      <c r="N14" s="43"/>
      <c r="O14" s="43"/>
      <c r="P14" s="43"/>
      <c r="Q14" s="43"/>
      <c r="R14" s="43"/>
      <c r="S14" s="43"/>
      <c r="T14" s="43"/>
      <c r="U14" s="43"/>
      <c r="V14" s="43"/>
      <c r="W14" s="43"/>
      <c r="X14" s="43"/>
      <c r="Y14" s="43"/>
    </row>
    <row r="15">
      <c r="A15" s="138"/>
      <c r="B15" s="49"/>
      <c r="C15" s="147" t="s">
        <v>199</v>
      </c>
      <c r="D15" s="180">
        <f>'Ratios 2020'!D20</f>
        <v>0.9957223992</v>
      </c>
      <c r="E15" s="180">
        <f>'Ratios 2021'!D20</f>
        <v>0.515661601</v>
      </c>
      <c r="F15" s="180">
        <f>'Ratios 2022'!D20</f>
        <v>0.5144562064</v>
      </c>
      <c r="G15" s="177">
        <f>average(D15:F15)</f>
        <v>0.6752800688</v>
      </c>
      <c r="H15" s="149" t="s">
        <v>190</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201</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202</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251</v>
      </c>
      <c r="E19" s="45" t="s">
        <v>252</v>
      </c>
      <c r="F19" s="45" t="s">
        <v>253</v>
      </c>
      <c r="G19" s="59" t="s">
        <v>254</v>
      </c>
      <c r="H19" s="59"/>
      <c r="I19" s="43"/>
      <c r="J19" s="43"/>
      <c r="K19" s="43"/>
      <c r="L19" s="43"/>
      <c r="M19" s="43"/>
      <c r="N19" s="43"/>
      <c r="O19" s="43"/>
      <c r="P19" s="43"/>
      <c r="Q19" s="43"/>
      <c r="R19" s="43"/>
      <c r="S19" s="43"/>
      <c r="T19" s="43"/>
      <c r="U19" s="43"/>
      <c r="V19" s="43"/>
      <c r="W19" s="43"/>
      <c r="X19" s="43"/>
      <c r="Y19" s="43"/>
    </row>
    <row r="20">
      <c r="A20" s="138"/>
      <c r="B20" s="49"/>
      <c r="C20" s="147" t="s">
        <v>201</v>
      </c>
      <c r="D20" s="162">
        <f>'Ratios 2020'!D26</f>
        <v>0.9515425928</v>
      </c>
      <c r="E20" s="162">
        <f>'Ratios 2021'!D26</f>
        <v>0.9613608196</v>
      </c>
      <c r="F20" s="162">
        <f>'Ratios 2022'!D26</f>
        <v>0.9754744847</v>
      </c>
      <c r="G20" s="181">
        <f>average(D20:F20)</f>
        <v>0.9627926324</v>
      </c>
      <c r="H20" s="149" t="s">
        <v>205</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206</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207</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251</v>
      </c>
      <c r="E24" s="45" t="s">
        <v>252</v>
      </c>
      <c r="F24" s="45" t="s">
        <v>253</v>
      </c>
      <c r="G24" s="59" t="s">
        <v>254</v>
      </c>
      <c r="H24" s="59"/>
      <c r="I24" s="43"/>
      <c r="J24" s="43"/>
      <c r="K24" s="43"/>
      <c r="L24" s="43"/>
      <c r="M24" s="43"/>
      <c r="N24" s="43"/>
      <c r="O24" s="43"/>
      <c r="P24" s="43"/>
      <c r="Q24" s="43"/>
      <c r="R24" s="43"/>
      <c r="S24" s="43"/>
      <c r="T24" s="43"/>
      <c r="U24" s="43"/>
      <c r="V24" s="43"/>
      <c r="W24" s="43"/>
      <c r="X24" s="43"/>
      <c r="Y24" s="43"/>
    </row>
    <row r="25">
      <c r="A25" s="138"/>
      <c r="B25" s="49"/>
      <c r="C25" s="147" t="s">
        <v>211</v>
      </c>
      <c r="D25" s="162">
        <f>'Ratios 2020'!D33</f>
        <v>0.6266582337</v>
      </c>
      <c r="E25" s="162">
        <f>'Ratios 2021'!D33</f>
        <v>0.6602391396</v>
      </c>
      <c r="F25" s="162">
        <f>'Ratios 2022'!D33</f>
        <v>0.6656159662</v>
      </c>
      <c r="G25" s="181">
        <f>average(D25:F25)</f>
        <v>0.6508377798</v>
      </c>
      <c r="H25" s="149" t="s">
        <v>212</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213</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214</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251</v>
      </c>
      <c r="E29" s="45" t="s">
        <v>252</v>
      </c>
      <c r="F29" s="45" t="s">
        <v>253</v>
      </c>
      <c r="G29" s="59" t="s">
        <v>254</v>
      </c>
      <c r="H29" s="59"/>
      <c r="I29" s="43"/>
      <c r="J29" s="43"/>
      <c r="K29" s="43"/>
      <c r="L29" s="43"/>
      <c r="M29" s="43"/>
      <c r="N29" s="43"/>
      <c r="O29" s="43"/>
      <c r="P29" s="43"/>
      <c r="Q29" s="43"/>
      <c r="R29" s="43"/>
      <c r="S29" s="43"/>
      <c r="T29" s="43"/>
      <c r="U29" s="43"/>
      <c r="V29" s="43"/>
      <c r="W29" s="43"/>
      <c r="X29" s="43"/>
      <c r="Y29" s="43"/>
    </row>
    <row r="30">
      <c r="A30" s="138"/>
      <c r="B30" s="49"/>
      <c r="C30" s="147" t="s">
        <v>213</v>
      </c>
      <c r="D30" s="162">
        <f>'Ratios 2020'!D38</f>
        <v>0.1574075735</v>
      </c>
      <c r="E30" s="162">
        <f>'Ratios 2021'!D38</f>
        <v>0.1596063446</v>
      </c>
      <c r="F30" s="162">
        <f>'Ratios 2022'!D38</f>
        <v>0.1567291037</v>
      </c>
      <c r="G30" s="181">
        <f>average(D30:F30)</f>
        <v>0.1579143406</v>
      </c>
      <c r="H30" s="149" t="s">
        <v>216</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217</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218</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251</v>
      </c>
      <c r="E34" s="45" t="s">
        <v>252</v>
      </c>
      <c r="F34" s="45" t="s">
        <v>253</v>
      </c>
      <c r="G34" s="59" t="s">
        <v>254</v>
      </c>
      <c r="H34" s="59"/>
      <c r="I34" s="43"/>
      <c r="J34" s="43"/>
      <c r="K34" s="43"/>
      <c r="L34" s="43"/>
      <c r="M34" s="43"/>
      <c r="N34" s="43"/>
      <c r="O34" s="43"/>
      <c r="P34" s="43"/>
      <c r="Q34" s="43"/>
      <c r="R34" s="43"/>
      <c r="S34" s="43"/>
      <c r="T34" s="43"/>
      <c r="U34" s="43"/>
      <c r="V34" s="43"/>
      <c r="W34" s="43"/>
      <c r="X34" s="43"/>
      <c r="Y34" s="43"/>
    </row>
    <row r="35">
      <c r="A35" s="138"/>
      <c r="B35" s="49"/>
      <c r="C35" s="147" t="s">
        <v>255</v>
      </c>
      <c r="D35" s="162">
        <f>'Ratios 2020'!E41</f>
        <v>0.9005159275</v>
      </c>
      <c r="E35" s="162">
        <f>'Ratios 2021'!E41</f>
        <v>0.9079861733</v>
      </c>
      <c r="F35" s="162">
        <f>'Ratios 2022'!E41</f>
        <v>0.9282485808</v>
      </c>
      <c r="G35" s="181">
        <f t="shared" ref="G35:G37" si="1">average(D35:F35)</f>
        <v>0.9122502272</v>
      </c>
      <c r="H35" s="181"/>
      <c r="I35" s="43"/>
      <c r="J35" s="43"/>
      <c r="K35" s="43"/>
      <c r="L35" s="43"/>
      <c r="M35" s="43"/>
      <c r="N35" s="43"/>
      <c r="O35" s="43"/>
      <c r="P35" s="43"/>
      <c r="Q35" s="43"/>
      <c r="R35" s="43"/>
      <c r="S35" s="43"/>
      <c r="T35" s="43"/>
      <c r="U35" s="43"/>
      <c r="V35" s="43"/>
      <c r="W35" s="43"/>
      <c r="X35" s="43"/>
      <c r="Y35" s="43"/>
    </row>
    <row r="36">
      <c r="A36" s="138"/>
      <c r="B36" s="52"/>
      <c r="C36" s="147" t="s">
        <v>220</v>
      </c>
      <c r="D36" s="162">
        <f>'Ratios 2020'!E42</f>
        <v>0.09404285342</v>
      </c>
      <c r="E36" s="162">
        <f>'Ratios 2021'!E42</f>
        <v>0.0827812145</v>
      </c>
      <c r="F36" s="162">
        <f>'Ratios 2022'!E42</f>
        <v>0.06937714814</v>
      </c>
      <c r="G36" s="181">
        <f t="shared" si="1"/>
        <v>0.08206707202</v>
      </c>
      <c r="H36" s="181"/>
      <c r="I36" s="43"/>
      <c r="J36" s="43"/>
      <c r="K36" s="43"/>
      <c r="L36" s="43"/>
      <c r="M36" s="43"/>
      <c r="N36" s="43"/>
      <c r="O36" s="43"/>
      <c r="P36" s="43"/>
      <c r="Q36" s="43"/>
      <c r="R36" s="43"/>
      <c r="S36" s="43"/>
      <c r="T36" s="43"/>
      <c r="U36" s="43"/>
      <c r="V36" s="43"/>
      <c r="W36" s="43"/>
      <c r="X36" s="43"/>
      <c r="Y36" s="43"/>
    </row>
    <row r="37">
      <c r="A37" s="138"/>
      <c r="B37" s="182"/>
      <c r="C37" s="147" t="s">
        <v>221</v>
      </c>
      <c r="D37" s="162">
        <f>'Ratios 2020'!E43</f>
        <v>0.005441219117</v>
      </c>
      <c r="E37" s="162">
        <f>'Ratios 2021'!E43</f>
        <v>0.009232612192</v>
      </c>
      <c r="F37" s="162">
        <f>'Ratios 2022'!E43</f>
        <v>0.002374271025</v>
      </c>
      <c r="G37" s="181">
        <f t="shared" si="1"/>
        <v>0.005682700778</v>
      </c>
      <c r="H37" s="181"/>
      <c r="I37" s="43"/>
      <c r="J37" s="43"/>
      <c r="K37" s="43"/>
      <c r="L37" s="43"/>
      <c r="M37" s="43"/>
      <c r="N37" s="43"/>
      <c r="O37" s="43"/>
      <c r="P37" s="43"/>
      <c r="Q37" s="43"/>
      <c r="R37" s="43"/>
      <c r="S37" s="43"/>
      <c r="T37" s="43"/>
      <c r="U37" s="43"/>
      <c r="V37" s="43"/>
      <c r="W37" s="43"/>
      <c r="X37" s="43"/>
      <c r="Y37" s="43"/>
    </row>
    <row r="38">
      <c r="A38" s="138"/>
      <c r="B38" s="182"/>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222</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223</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251</v>
      </c>
      <c r="E41" s="45" t="s">
        <v>252</v>
      </c>
      <c r="F41" s="45" t="s">
        <v>253</v>
      </c>
      <c r="G41" s="59" t="s">
        <v>254</v>
      </c>
      <c r="H41" s="59"/>
      <c r="I41" s="43"/>
      <c r="J41" s="43"/>
      <c r="K41" s="43"/>
      <c r="L41" s="43"/>
      <c r="M41" s="43"/>
      <c r="N41" s="43"/>
      <c r="O41" s="43"/>
      <c r="P41" s="43"/>
      <c r="Q41" s="43"/>
      <c r="R41" s="43"/>
      <c r="S41" s="43"/>
      <c r="T41" s="43"/>
      <c r="U41" s="43"/>
      <c r="V41" s="43"/>
      <c r="W41" s="43"/>
      <c r="X41" s="43"/>
      <c r="Y41" s="43"/>
    </row>
    <row r="42">
      <c r="A42" s="138"/>
      <c r="B42" s="49"/>
      <c r="C42" s="147" t="s">
        <v>226</v>
      </c>
      <c r="D42" s="165">
        <f>'Ratios 2020'!D49</f>
        <v>199.662178</v>
      </c>
      <c r="E42" s="165">
        <f>'Ratios 2021'!D49</f>
        <v>110.5279342</v>
      </c>
      <c r="F42" s="165">
        <f>'Ratios 2022'!D49</f>
        <v>426.5140906</v>
      </c>
      <c r="G42" s="183">
        <f>average(D42:F42)</f>
        <v>245.5680676</v>
      </c>
      <c r="H42" s="149" t="s">
        <v>227</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228</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229</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251</v>
      </c>
      <c r="E46" s="45" t="s">
        <v>252</v>
      </c>
      <c r="F46" s="45" t="s">
        <v>253</v>
      </c>
      <c r="G46" s="59" t="s">
        <v>254</v>
      </c>
      <c r="H46" s="59"/>
      <c r="I46" s="43"/>
      <c r="J46" s="43"/>
      <c r="K46" s="43"/>
      <c r="L46" s="43"/>
      <c r="M46" s="43"/>
      <c r="N46" s="43"/>
      <c r="O46" s="43"/>
      <c r="P46" s="43"/>
      <c r="Q46" s="43"/>
      <c r="R46" s="43"/>
      <c r="S46" s="43"/>
      <c r="T46" s="43"/>
      <c r="U46" s="43"/>
      <c r="V46" s="43"/>
      <c r="W46" s="43"/>
      <c r="X46" s="43"/>
      <c r="Y46" s="43"/>
    </row>
    <row r="47">
      <c r="A47" s="138"/>
      <c r="B47" s="49"/>
      <c r="C47" s="147" t="s">
        <v>232</v>
      </c>
      <c r="D47" s="148">
        <f>'Ratios 2020'!D54</f>
        <v>0.4119519903</v>
      </c>
      <c r="E47" s="148">
        <f>'Ratios 2021'!D54</f>
        <v>0.4160435925</v>
      </c>
      <c r="F47" s="148">
        <f>'Ratios 2022'!D54</f>
        <v>0.4359812455</v>
      </c>
      <c r="G47" s="177">
        <f>average(D47:F47)</f>
        <v>0.4213256095</v>
      </c>
      <c r="H47" s="149" t="s">
        <v>233</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234</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235</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251</v>
      </c>
      <c r="E51" s="45" t="s">
        <v>252</v>
      </c>
      <c r="F51" s="45" t="s">
        <v>253</v>
      </c>
      <c r="G51" s="59" t="s">
        <v>254</v>
      </c>
      <c r="H51" s="59"/>
      <c r="I51" s="43"/>
      <c r="J51" s="43"/>
      <c r="K51" s="43"/>
      <c r="L51" s="43"/>
      <c r="M51" s="43"/>
      <c r="N51" s="43"/>
      <c r="O51" s="43"/>
      <c r="P51" s="43"/>
      <c r="Q51" s="43"/>
      <c r="R51" s="43"/>
      <c r="S51" s="43"/>
      <c r="T51" s="43"/>
      <c r="U51" s="43"/>
      <c r="V51" s="43"/>
      <c r="W51" s="43"/>
      <c r="X51" s="43"/>
      <c r="Y51" s="43"/>
    </row>
    <row r="52">
      <c r="A52" s="138"/>
      <c r="B52" s="49"/>
      <c r="C52" s="147" t="s">
        <v>238</v>
      </c>
      <c r="D52" s="184">
        <f>'Ratios 2020'!D59</f>
        <v>0.1496750174</v>
      </c>
      <c r="E52" s="184">
        <f>'Ratios 2021'!D59</f>
        <v>0.05965283085</v>
      </c>
      <c r="F52" s="184">
        <f>'Ratios 2022'!D59</f>
        <v>0.09194037889</v>
      </c>
      <c r="G52" s="185">
        <f>average(D52:F52)</f>
        <v>0.1004227424</v>
      </c>
      <c r="H52" s="149" t="s">
        <v>239</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IDEA PUBLIC SCHOOLS</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IDEA PUBLIC SCHOOLS</v>
      </c>
      <c r="B1" s="5"/>
      <c r="C1" s="2">
        <f>'READ HERE FIRST'!B5</f>
        <v>2020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200202.0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7.82206643E8</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2.4238537E7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1525690.0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806645382</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8936484.0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2633395.0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11569879</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1469270.0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7.2393454E7</v>
      </c>
      <c r="E26" s="50">
        <v>4028773.0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7.2358002E7</v>
      </c>
      <c r="E27" s="50">
        <v>3115931.0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35452</v>
      </c>
      <c r="E28" s="75">
        <f t="shared" si="2"/>
        <v>912842</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948294</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16121.0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52066.0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-35945</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98</v>
      </c>
      <c r="D39" s="74"/>
      <c r="E39" s="48">
        <v>1443719.0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1443719</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822040599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IDEA PUBLIC SCHOOLS</v>
      </c>
      <c r="B1" s="2">
        <f>'READ HERE FIRST'!B5</f>
        <v>2020</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29000</v>
      </c>
      <c r="D3" s="99">
        <v>29000.0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1932203</v>
      </c>
      <c r="D4" s="99">
        <v>1932203.0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9607167</v>
      </c>
      <c r="D7" s="99">
        <v>4827722.0</v>
      </c>
      <c r="E7" s="99">
        <v>4489781.0</v>
      </c>
      <c r="F7" s="99">
        <v>289664.0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387503141</v>
      </c>
      <c r="D9" s="99">
        <v>3.65231942E8</v>
      </c>
      <c r="E9" s="99">
        <v>2.0039003E7</v>
      </c>
      <c r="F9" s="99">
        <v>2232196.0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19250448</v>
      </c>
      <c r="D10" s="99">
        <v>1.8147767E7</v>
      </c>
      <c r="E10" s="99">
        <v>905217.0</v>
      </c>
      <c r="F10" s="99">
        <v>197464.0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43257722</v>
      </c>
      <c r="D11" s="99">
        <v>4.1039509E7</v>
      </c>
      <c r="E11" s="99">
        <v>2053673.0</v>
      </c>
      <c r="F11" s="99">
        <v>164540.0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5669019</v>
      </c>
      <c r="D12" s="99">
        <v>5265195.0</v>
      </c>
      <c r="E12" s="99">
        <v>362278.0</v>
      </c>
      <c r="F12" s="99">
        <v>41546.0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2999577</v>
      </c>
      <c r="D15" s="99">
        <v>16853.0</v>
      </c>
      <c r="E15" s="99">
        <v>2964636.0</v>
      </c>
      <c r="F15" s="99">
        <v>18088.0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164731</v>
      </c>
      <c r="D16" s="99">
        <v>0.0</v>
      </c>
      <c r="E16" s="99">
        <v>164731.0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46700</v>
      </c>
      <c r="D18" s="99">
        <v>0.0</v>
      </c>
      <c r="E18" s="99">
        <v>0.0</v>
      </c>
      <c r="F18" s="99">
        <v>46700.0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39313868</v>
      </c>
      <c r="D20" s="99">
        <v>1.9614864E7</v>
      </c>
      <c r="E20" s="99">
        <v>1.9071802E7</v>
      </c>
      <c r="F20" s="99">
        <v>627202.0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59059197</v>
      </c>
      <c r="D22" s="99">
        <v>5.2059957E7</v>
      </c>
      <c r="E22" s="99">
        <v>6898467.0</v>
      </c>
      <c r="F22" s="99">
        <v>100773.0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44036014</v>
      </c>
      <c r="D25" s="99">
        <v>3.899238E7</v>
      </c>
      <c r="E25" s="99">
        <v>5041580.0</v>
      </c>
      <c r="F25" s="99">
        <v>2054.0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2139342</v>
      </c>
      <c r="D26" s="99">
        <v>1823822.0</v>
      </c>
      <c r="E26" s="99">
        <v>295280.0</v>
      </c>
      <c r="F26" s="99">
        <v>20240.0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35032452</v>
      </c>
      <c r="D29" s="99">
        <v>3.3120895E7</v>
      </c>
      <c r="E29" s="99">
        <v>1911557.0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43388049</v>
      </c>
      <c r="D31" s="99">
        <v>4.0348677E7</v>
      </c>
      <c r="E31" s="99">
        <v>3039372.0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4911419</v>
      </c>
      <c r="D32" s="99">
        <v>4342298.0</v>
      </c>
      <c r="E32" s="99">
        <v>569121.0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25066501</v>
      </c>
      <c r="D34" s="99">
        <v>2.5066501E7</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137</v>
      </c>
      <c r="C35" s="98">
        <f t="shared" si="1"/>
        <v>11663213</v>
      </c>
      <c r="D35" s="99">
        <v>1.1663213E7</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138</v>
      </c>
      <c r="C36" s="98">
        <f t="shared" si="1"/>
        <v>1059356</v>
      </c>
      <c r="D36" s="99">
        <v>49594.0</v>
      </c>
      <c r="E36" s="99">
        <v>1009762.0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139</v>
      </c>
      <c r="C37" s="98">
        <f t="shared" si="1"/>
        <v>824795</v>
      </c>
      <c r="D37" s="99">
        <v>419588.0</v>
      </c>
      <c r="E37" s="99">
        <v>380631.0</v>
      </c>
      <c r="F37" s="99">
        <v>24576.0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5536126</v>
      </c>
      <c r="D38" s="99">
        <v>4632127.0</v>
      </c>
      <c r="E38" s="99">
        <v>628991.0</v>
      </c>
      <c r="F38" s="99">
        <v>275008.0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742490040</v>
      </c>
      <c r="D40" s="103">
        <f t="shared" si="2"/>
        <v>668624107</v>
      </c>
      <c r="E40" s="103">
        <f t="shared" si="2"/>
        <v>69825882</v>
      </c>
      <c r="F40" s="103">
        <f t="shared" si="2"/>
        <v>4040051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IDEA PUBLIC SCHOOLS</v>
      </c>
      <c r="B1" s="5"/>
      <c r="C1" s="2">
        <f>'READ HERE FIRST'!B5</f>
        <v>2020</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1.29128036E8</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1.73409142E8</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1.54746743E8</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145758.0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341594.0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2247133.0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1.355589197E9</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1.78605201E8</v>
      </c>
      <c r="E12" s="108">
        <f>D11-D12</f>
        <v>1176983996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6.1609497E7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2.4764403E7</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2275991.0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1725652293</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1.36771333E8</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1.4209172E7</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9.65699149E8</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2.56950407E8</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1336630.0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2.5590057E7</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1400556748</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422822.0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3.24672723E8</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325095545</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1725652293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IDEA PUBLIC SCHOOLS</v>
      </c>
      <c r="B1" s="2">
        <f>'READ HERE FIRST'!B5</f>
        <v>2020</v>
      </c>
      <c r="C1" s="138"/>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2020'!C40</f>
        <v>742490040</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2020'!C31</f>
        <v>43388049</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699101991</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58258499.25</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2020'!E2+'Balance Sheet 2020'!E3</f>
        <v>302537178</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5.193013584</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2020'!E30</f>
        <v>422822</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2020'!C40</f>
        <v>742490040</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61874170</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0.006833578535</v>
      </c>
      <c r="E14" s="149" t="s">
        <v>190</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2020'!E13:E15)</f>
        <v>61609497</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2020'!C40</f>
        <v>742490040</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61874170</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0.9957223992</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6.188735983</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2020'!E2:E7,'Revenues 2020'!F10:F15)</f>
        <v>782206643</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2020'!F44</f>
        <v>822040599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0.9515425928</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2020'!C7:C9)</f>
        <v>397110308</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2020'!C10:C12)</f>
        <v>68177189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465287497</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2020'!C40</f>
        <v>742490040</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0.6266582337</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2020'!C10:C11)</f>
        <v>62508170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2020'!C7:C9)</f>
        <v>397110308</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0.1574075735</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219</v>
      </c>
      <c r="D41" s="75">
        <f>'Expenses 2020'!D40</f>
        <v>668624107</v>
      </c>
      <c r="E41" s="164">
        <f t="shared" ref="E41:E44" si="1">D41/$D$44</f>
        <v>0.9005159275</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2020'!E40</f>
        <v>69825882</v>
      </c>
      <c r="E42" s="164">
        <f t="shared" si="1"/>
        <v>0.09404285342</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2020'!F40</f>
        <v>4040051</v>
      </c>
      <c r="E43" s="164">
        <f t="shared" si="1"/>
        <v>0.005441219117</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742490040</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2020'!F9</f>
        <v>806645382</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2020'!F40</f>
        <v>4040051</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D47/D48</f>
        <v>199.662178</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2020'!E2:E10)</f>
        <v>460018406</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2020'!E19:E22)</f>
        <v>1116679654</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0.4119519903</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2020'!E25:E26)</f>
        <v>258287037</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2020'!E18</f>
        <v>1725652293</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0.1496750174</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IDEA PUBLIC SCHOOLS</v>
      </c>
      <c r="B1" s="5"/>
      <c r="C1" s="2">
        <v>2021.0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9.1437935E8</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1.9950305E7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3013259.0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934329655</v>
      </c>
      <c r="G9" s="58"/>
      <c r="H9" s="58"/>
      <c r="I9" s="58"/>
      <c r="J9" s="58"/>
      <c r="K9" s="58"/>
      <c r="L9" s="58"/>
      <c r="M9" s="58"/>
      <c r="N9" s="58"/>
      <c r="O9" s="58"/>
      <c r="P9" s="58"/>
      <c r="Q9" s="58"/>
      <c r="R9" s="58"/>
      <c r="S9" s="58"/>
      <c r="T9" s="58"/>
      <c r="U9" s="58"/>
      <c r="V9" s="58"/>
      <c r="W9" s="58"/>
      <c r="X9" s="58"/>
      <c r="Y9" s="58"/>
      <c r="Z9" s="58"/>
    </row>
    <row r="10">
      <c r="A10" s="44" t="s">
        <v>62</v>
      </c>
      <c r="B10" s="59" t="s">
        <v>63</v>
      </c>
      <c r="C10" s="60" t="s">
        <v>240</v>
      </c>
      <c r="D10" s="15"/>
      <c r="E10" s="15"/>
      <c r="F10" s="48">
        <v>8498705.0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7614823.0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16113528</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497062.0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175">
        <v>75802.0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241</v>
      </c>
      <c r="D26" s="50">
        <v>3.8696629E7</v>
      </c>
      <c r="E26" s="50">
        <v>2923464.0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3.8696629E7</v>
      </c>
      <c r="E27" s="50">
        <v>2961424.0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-37960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-37960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98</v>
      </c>
      <c r="D39" s="74"/>
      <c r="E39" s="48">
        <v>152156.0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152156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951130243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IDEA PUBLIC SCHOOLS</v>
      </c>
      <c r="B1" s="2">
        <f>'Revenues 2021'!C1</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25000</v>
      </c>
      <c r="D3" s="99">
        <v>25000.0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854860</v>
      </c>
      <c r="D4" s="99">
        <v>854860.0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4861008</v>
      </c>
      <c r="D7" s="99">
        <v>4529848.0</v>
      </c>
      <c r="E7" s="99">
        <v>302176.0</v>
      </c>
      <c r="F7" s="99">
        <v>28984.0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509792994</v>
      </c>
      <c r="D9" s="99">
        <v>4.74136696E8</v>
      </c>
      <c r="E9" s="99">
        <v>3.2515883E7</v>
      </c>
      <c r="F9" s="99">
        <v>3140415.0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26432435</v>
      </c>
      <c r="D10" s="99">
        <v>2.4889068E7</v>
      </c>
      <c r="E10" s="99">
        <v>1372671.0</v>
      </c>
      <c r="F10" s="99">
        <v>170696.0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55709609</v>
      </c>
      <c r="D11" s="99">
        <v>5.2606843E7</v>
      </c>
      <c r="E11" s="99">
        <v>2884876.0</v>
      </c>
      <c r="F11" s="99">
        <v>217890.0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7715712</v>
      </c>
      <c r="D12" s="99">
        <v>7166429.0</v>
      </c>
      <c r="E12" s="99">
        <v>502752.0</v>
      </c>
      <c r="F12" s="99">
        <v>46531.0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2675006</v>
      </c>
      <c r="D15" s="99">
        <v>13542.0</v>
      </c>
      <c r="E15" s="99">
        <v>2652587.0</v>
      </c>
      <c r="F15" s="99">
        <v>8877.0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163804</v>
      </c>
      <c r="D16" s="99">
        <v>0.0</v>
      </c>
      <c r="E16" s="99">
        <v>163804.0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29187053</v>
      </c>
      <c r="D20" s="99">
        <v>1.5766442E7</v>
      </c>
      <c r="E20" s="99">
        <v>1.301009E7</v>
      </c>
      <c r="F20" s="99">
        <v>410521.0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15293827</v>
      </c>
      <c r="D21" s="99">
        <v>7919029.0</v>
      </c>
      <c r="E21" s="99">
        <v>7179708.0</v>
      </c>
      <c r="F21" s="99">
        <v>195090.0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43337090</v>
      </c>
      <c r="D22" s="99">
        <v>4.0581008E7</v>
      </c>
      <c r="E22" s="99">
        <v>2561187.0</v>
      </c>
      <c r="F22" s="99">
        <v>194895.0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59997701</v>
      </c>
      <c r="D25" s="99">
        <v>5.5348312E7</v>
      </c>
      <c r="E25" s="99">
        <v>4568219.0</v>
      </c>
      <c r="F25" s="99">
        <v>81170.0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8907223</v>
      </c>
      <c r="D26" s="99">
        <v>7368840.0</v>
      </c>
      <c r="E26" s="99">
        <v>1393970.0</v>
      </c>
      <c r="F26" s="99">
        <v>144413.0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37849253</v>
      </c>
      <c r="D29" s="99">
        <v>3.672157E7</v>
      </c>
      <c r="E29" s="99">
        <v>1127683.0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49279888</v>
      </c>
      <c r="D31" s="99">
        <v>4.6693567E7</v>
      </c>
      <c r="E31" s="99">
        <v>2586321.0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6361747</v>
      </c>
      <c r="D32" s="99">
        <v>5546988.0</v>
      </c>
      <c r="E32" s="99">
        <v>814759.0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33461566</v>
      </c>
      <c r="D34" s="99">
        <v>3.3461566E7</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137</v>
      </c>
      <c r="C35" s="98">
        <f t="shared" si="1"/>
        <v>10593230</v>
      </c>
      <c r="D35" s="99">
        <v>1.059323E7</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242</v>
      </c>
      <c r="C36" s="98">
        <f t="shared" si="1"/>
        <v>3725851</v>
      </c>
      <c r="D36" s="99">
        <v>0.0</v>
      </c>
      <c r="E36" s="99">
        <v>0.0</v>
      </c>
      <c r="F36" s="99">
        <v>3725851.0</v>
      </c>
      <c r="G36" s="43"/>
      <c r="H36" s="43"/>
      <c r="I36" s="43"/>
      <c r="J36" s="43"/>
      <c r="K36" s="43"/>
      <c r="L36" s="43"/>
      <c r="M36" s="43"/>
      <c r="N36" s="43"/>
      <c r="O36" s="43"/>
      <c r="P36" s="43"/>
      <c r="Q36" s="43"/>
      <c r="R36" s="43"/>
      <c r="S36" s="43"/>
      <c r="T36" s="43"/>
      <c r="U36" s="43"/>
      <c r="V36" s="43"/>
      <c r="W36" s="43"/>
      <c r="X36" s="43"/>
      <c r="Y36" s="43"/>
      <c r="Z36" s="43"/>
    </row>
    <row r="37">
      <c r="A37" s="45" t="s">
        <v>52</v>
      </c>
      <c r="B37" s="102" t="s">
        <v>243</v>
      </c>
      <c r="C37" s="98">
        <f t="shared" si="1"/>
        <v>1091795</v>
      </c>
      <c r="D37" s="99">
        <v>304281.0</v>
      </c>
      <c r="E37" s="99">
        <v>787514.0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8278504</v>
      </c>
      <c r="D38" s="99">
        <v>6820623.0</v>
      </c>
      <c r="E38" s="99">
        <v>1369879.0</v>
      </c>
      <c r="F38" s="99">
        <v>88002.0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915595156</v>
      </c>
      <c r="D40" s="103">
        <f t="shared" si="2"/>
        <v>831347742</v>
      </c>
      <c r="E40" s="103">
        <f t="shared" si="2"/>
        <v>75794079</v>
      </c>
      <c r="F40" s="103">
        <f t="shared" si="2"/>
        <v>8453335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IDEA PUBLIC SCHOOLS</v>
      </c>
      <c r="B1" s="5"/>
      <c r="C1" s="2">
        <f>'Revenues 2021'!C1</f>
        <v>2021</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1.86312089E8</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1.68371713E8</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2.12595601E8</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3203979.0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548648.0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2871589.0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1.457294152E9</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2.23685099E8</v>
      </c>
      <c r="E12" s="108">
        <f>D11-D12</f>
        <v>1233609053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3.9344772E7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2.0143397E7</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5346647.0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1872347488</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1.40313562E8</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4949822.0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1.234168073E9</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1.10677294E8</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1013534.0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2.1118046E7</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1512240331</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1225999.0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3.58881158E8</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360107157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1872347488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