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<sst xmlns="http://schemas.openxmlformats.org/spreadsheetml/2006/main" count="868" uniqueCount="252">
  <si>
    <t>INDIANA LEGAL SERVICES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</si>
  <si>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</si>
  <si>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</si>
  <si>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</si>
  <si>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</si>
  <si>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</si>
  <si>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</si>
  <si>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</si>
  <si>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</si>
  <si>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</si>
  <si>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</si>
  <si>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</si>
  <si>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</si>
  <si>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</si>
  <si>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</si>
  <si>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</si>
  <si>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</si>
  <si>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</si>
  <si>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</si>
  <si>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</si>
  <si>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</si>
  <si>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</si>
  <si>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</si>
  <si>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</si>
  <si>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</si>
  <si>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</si>
  <si>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</si>
  <si>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</si>
  <si>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</si>
  <si>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</si>
  <si>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</si>
  <si>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</si>
  <si>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</si>
  <si>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</si>
  <si>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</si>
  <si>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</si>
  <si>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</si>
  <si>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</si>
  <si>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</si>
  <si>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</si>
  <si>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</si>
  <si>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</si>
  <si>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</si>
  <si>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</si>
  <si>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</si>
  <si>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</si>
  <si>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</si>
  <si>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</si>
  <si>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</si>
  <si>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</si>
  <si>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</si>
  <si>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</si>
  <si>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</si>
  <si>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</si>
  <si>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</si>
  <si>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</si>
  <si>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</si>
  <si>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</si>
  <si>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</si>
  <si>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</si>
  <si>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</si>
  <si>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</si>
  <si>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</si>
  <si>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</si>
  <si>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Medical Legal Partnerships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</si>
  <si>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</si>
  <si>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</si>
  <si>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</si>
  <si>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</si>
  <si>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</si>
  <si>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</si>
  <si>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</si>
  <si>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</si>
  <si>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</si>
  <si>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</si>
  <si>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</si>
  <si>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</si>
  <si>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</si>
  <si>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</si>
  <si>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</si>
  <si>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</si>
  <si>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</si>
  <si>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</si>
  <si>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</si>
  <si>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</si>
  <si>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</si>
  <si>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</si>
  <si>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</si>
  <si>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</si>
  <si>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</si>
  <si>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</si>
  <si>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</si>
  <si>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</si>
  <si>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</si>
  <si>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</si>
  <si>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</si>
  <si>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</si>
  <si>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</si>
  <si>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</si>
  <si>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</si>
  <si>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</si>
  <si>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</si>
  <si>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</si>
  <si>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</si>
  <si>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</si>
  <si>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</si>
  <si>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</si>
  <si>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</si>
  <si>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</si>
  <si>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</si>
  <si>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</si>
  <si>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</si>
  <si>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</si>
  <si>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</si>
  <si>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</si>
  <si>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</si>
  <si>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</si>
  <si>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</si>
  <si>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</si>
  <si>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</si>
  <si>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</si>
  <si>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</si>
  <si>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</si>
  <si>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</si>
  <si>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</si>
  <si>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</si>
  <si>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</si>
  <si>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</si>
  <si>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</si>
  <si>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</si>
  <si>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</si>
  <si>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</si>
  <si>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</si>
  <si>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</si>
  <si>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Dues &amp; Fees</t>
  </si>
  <si>
    <t>Equipment Rental</t>
  </si>
  <si>
    <t xml:space="preserve"> Law Library</t>
  </si>
  <si>
    <t>Litigation Costs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</si>
  <si>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</si>
  <si>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</si>
  <si>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</si>
  <si>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</si>
  <si>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</si>
  <si>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</si>
  <si>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</si>
  <si>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</si>
  <si>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</si>
  <si>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</si>
  <si>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</si>
  <si>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</si>
  <si>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</si>
  <si>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</si>
  <si>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</si>
  <si>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</si>
  <si>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</si>
  <si>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</si>
  <si>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</si>
  <si>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</si>
  <si>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</si>
  <si>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</si>
  <si>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</si>
  <si>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</si>
  <si>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</si>
  <si>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</si>
  <si>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</si>
  <si>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</si>
  <si>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</si>
  <si>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</si>
  <si>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</si>
  <si>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</si>
  <si>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</si>
  <si>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</si>
  <si>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</si>
  <si>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</si>
  <si>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</si>
  <si>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</si>
  <si>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</si>
  <si>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</si>
  <si>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</si>
  <si>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</si>
  <si>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</si>
  <si>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</si>
  <si>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</si>
  <si>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</si>
  <si>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</si>
  <si>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</si>
  <si>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</si>
  <si>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</si>
  <si>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</si>
  <si>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</si>
  <si>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</si>
  <si>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</si>
  <si>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</si>
  <si>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</si>
  <si>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</si>
  <si>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</si>
  <si>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</si>
  <si>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</si>
  <si>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</si>
  <si>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</si>
  <si>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</si>
  <si>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</si>
  <si>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</si>
  <si>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</si>
  <si>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</si>
  <si>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</si>
  <si>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</si>
  <si>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</si>
  <si>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</si>
  <si>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</si>
  <si>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</si>
  <si>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</si>
  <si>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</si>
  <si>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</si>
  <si>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</si>
  <si>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</si>
  <si>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</si>
  <si>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</si>
  <si>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</si>
  <si>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</si>
  <si>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</si>
  <si>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</si>
  <si>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</si>
  <si>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</si>
  <si>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</si>
  <si>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</si>
  <si>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</si>
  <si>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</si>
  <si>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</si>
  <si>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</si>
  <si>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</si>
  <si>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</si>
  <si>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</si>
  <si>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</si>
  <si>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</si>
  <si>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</si>
  <si>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</si>
  <si>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</si>
  <si>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</si>
  <si>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Law Library</t>
  </si>
  <si>
    <t xml:space="preserve"> Private Attorney Involvement Contracts</t>
  </si>
  <si>
    <r>
      <rPr>
        <rFont val="Roboto"/>
        <b/>
        <color rgb="FF000000"/>
        <sz val="10.0"/>
      </rPr>
      <t xml:space="preserve">Program Expenses </t>
    </r>
    <r>
      <rPr>
        <rFont val="Roboto"/>
        <b/>
        <i/>
        <color rgb="FF000000"/>
        <sz val="10.0"/>
      </rPr>
      <t xml:space="preserve">(Program Efficiency Ratio) </t>
    </r>
  </si>
  <si>
    <t>MEDICAL LEGAL PARTNERSHIPS</t>
  </si>
  <si>
    <r>
      <rPr>
        <rFont val="Roboto"/>
        <color rgb="FF000000"/>
        <sz val="10.0"/>
      </rPr>
      <t xml:space="preserve">Gross amount from sales of </t>
    </r>
    <r>
      <rPr>
        <rFont val="Roboto"/>
        <color rgb="FF000000"/>
        <sz val="10.0"/>
      </rPr>
      <t>assets other than inventory</t>
    </r>
  </si>
  <si>
    <t>Private Attorney Involvement Contracts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</si>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</sst>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INDIANA LEGAL SERVICES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2023'!C40</f>
        <v>17468775</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2023'!C31</f>
        <v>2759</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17466016</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1455501.333</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2023'!E2+'Balance Sheet 2023'!E3</f>
        <v>1288191</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0.8850496873</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2023'!E30</f>
        <v>162170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2023'!C40</f>
        <v>17468775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1455731.25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0.111401057</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2023'!C40</f>
        <v>17468775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1455731.25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0</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0.8850496873</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2023'!E2:E7,'Revenues 2023'!F10:F15)</f>
        <v>12293321</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2023'!F44</f>
        <v>17348409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0.7086137409</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2023'!C7:C9)</f>
        <v>11405809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2023'!C10:C12)</f>
        <v>3149906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14555715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2023'!C40</f>
        <v>17468775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0.8332418844</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2023'!C10:C11)</f>
        <v>2322137</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2023'!C7:C9)</f>
        <v>11405809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0.2035924852</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241</v>
      </c>
      <c r="D41" s="75">
        <f>'Expenses 2023'!D40</f>
        <v>15981231</v>
      </c>
      <c r="E41" s="164">
        <f t="shared" ref="E41:E44" si="1">D41/$D$44</f>
        <v>0.9148455458</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2023'!E40</f>
        <v>1173124</v>
      </c>
      <c r="E42" s="164">
        <f t="shared" si="1"/>
        <v>0.06715548171</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2023'!F40</f>
        <v>314420</v>
      </c>
      <c r="E43" s="164">
        <f t="shared" si="1"/>
        <v>0.01799897245</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17468775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2023'!F9</f>
        <v>17351323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2023'!F40</f>
        <v>314420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55.18517588</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2023'!E2:E10)</f>
        <v>2525584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2023'!E19:E22)</f>
        <v>859622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2.938016942</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2023'!E18</f>
        <v>12232687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INDIANA LEGAL SERVICES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50118.0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50195.0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5115680.0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1.9211665E7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24427658</v>
      </c>
      <c r="G9" s="58"/>
      <c r="H9" s="58"/>
      <c r="I9" s="58"/>
      <c r="J9" s="58"/>
      <c r="K9" s="58"/>
      <c r="L9" s="58"/>
      <c r="M9" s="58"/>
      <c r="N9" s="58"/>
      <c r="O9" s="58"/>
      <c r="P9" s="58"/>
      <c r="Q9" s="58"/>
      <c r="R9" s="58"/>
      <c r="S9" s="58"/>
      <c r="T9" s="58"/>
      <c r="U9" s="58"/>
      <c r="V9" s="58"/>
      <c r="W9" s="58"/>
      <c r="X9" s="58"/>
      <c r="Y9" s="58"/>
      <c r="Z9" s="58"/>
    </row>
    <row r="10">
      <c r="A10" s="44" t="s">
        <v>62</v>
      </c>
      <c r="B10" s="59" t="s">
        <v>63</v>
      </c>
      <c r="C10" s="60" t="s">
        <v>242</v>
      </c>
      <c r="D10" s="15"/>
      <c r="E10" s="15"/>
      <c r="F10" s="48">
        <v>124187.0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124187</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215113.0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243</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3825.0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23450.0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-19625</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24747333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INDIANA LEGAL SERVICES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370947</v>
      </c>
      <c r="D7" s="99">
        <v>333209.0</v>
      </c>
      <c r="E7" s="99">
        <v>29463.0</v>
      </c>
      <c r="F7" s="99">
        <v>8275.0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10944926</v>
      </c>
      <c r="D9" s="99">
        <v>9817678.0</v>
      </c>
      <c r="E9" s="99">
        <v>880382.0</v>
      </c>
      <c r="F9" s="99">
        <v>246866.0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2461366</v>
      </c>
      <c r="D11" s="99">
        <v>2239844.0</v>
      </c>
      <c r="E11" s="99">
        <v>172295.0</v>
      </c>
      <c r="F11" s="99">
        <v>49227.0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816101</v>
      </c>
      <c r="D12" s="99">
        <v>742652.0</v>
      </c>
      <c r="E12" s="99">
        <v>57127.0</v>
      </c>
      <c r="F12" s="99">
        <v>16322.0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6746</v>
      </c>
      <c r="D15" s="99">
        <v>6264.0</v>
      </c>
      <c r="E15" s="99">
        <v>482.0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108520</v>
      </c>
      <c r="D16" s="99">
        <v>100768.0</v>
      </c>
      <c r="E16" s="99">
        <v>7752.0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516983</v>
      </c>
      <c r="D20" s="99">
        <v>470453.0</v>
      </c>
      <c r="E20" s="99">
        <v>36190.0</v>
      </c>
      <c r="F20" s="99">
        <v>10340.0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405070</v>
      </c>
      <c r="D22" s="99">
        <v>368633.0</v>
      </c>
      <c r="E22" s="99">
        <v>28335.0</v>
      </c>
      <c r="F22" s="99">
        <v>8102.0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95910</v>
      </c>
      <c r="D23" s="99">
        <v>89059.0</v>
      </c>
      <c r="E23" s="99">
        <v>6851.0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933601</v>
      </c>
      <c r="D25" s="99">
        <v>849577.0</v>
      </c>
      <c r="E25" s="99">
        <v>65352.0</v>
      </c>
      <c r="F25" s="99">
        <v>18672.0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116440</v>
      </c>
      <c r="D26" s="99">
        <v>105962.0</v>
      </c>
      <c r="E26" s="99">
        <v>8149.0</v>
      </c>
      <c r="F26" s="99">
        <v>2329.0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58254</v>
      </c>
      <c r="D28" s="99">
        <v>53011.0</v>
      </c>
      <c r="E28" s="99">
        <v>4078.0</v>
      </c>
      <c r="F28" s="99">
        <v>1165.0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3404</v>
      </c>
      <c r="D31" s="99">
        <v>3404.0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86517</v>
      </c>
      <c r="D32" s="99">
        <v>78729.0</v>
      </c>
      <c r="E32" s="99">
        <v>6058.0</v>
      </c>
      <c r="F32" s="99">
        <v>1730.0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81205</v>
      </c>
      <c r="D34" s="99">
        <v>81205.0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75" t="s">
        <v>239</v>
      </c>
      <c r="C35" s="98">
        <f t="shared" si="1"/>
        <v>36399</v>
      </c>
      <c r="D35" s="99">
        <v>36399.0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135</v>
      </c>
      <c r="C36" s="98">
        <f t="shared" si="1"/>
        <v>31049</v>
      </c>
      <c r="D36" s="99">
        <v>28254.0</v>
      </c>
      <c r="E36" s="99">
        <v>2174.0</v>
      </c>
      <c r="F36" s="99">
        <v>621.0</v>
      </c>
      <c r="G36" s="43"/>
      <c r="H36" s="43"/>
      <c r="I36" s="43"/>
      <c r="J36" s="43"/>
      <c r="K36" s="43"/>
      <c r="L36" s="43"/>
      <c r="M36" s="43"/>
      <c r="N36" s="43"/>
      <c r="O36" s="43"/>
      <c r="P36" s="43"/>
      <c r="Q36" s="43"/>
      <c r="R36" s="43"/>
      <c r="S36" s="43"/>
      <c r="T36" s="43"/>
      <c r="U36" s="43"/>
      <c r="V36" s="43"/>
      <c r="W36" s="43"/>
      <c r="X36" s="43"/>
      <c r="Y36" s="43"/>
      <c r="Z36" s="43"/>
    </row>
    <row r="37">
      <c r="A37" s="45" t="s">
        <v>52</v>
      </c>
      <c r="B37" s="102" t="s">
        <v>244</v>
      </c>
      <c r="C37" s="98">
        <f t="shared" si="1"/>
        <v>17777</v>
      </c>
      <c r="D37" s="99">
        <v>17777.0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12978</v>
      </c>
      <c r="D38" s="99">
        <v>11810.0</v>
      </c>
      <c r="E38" s="99">
        <v>908.0</v>
      </c>
      <c r="F38" s="99">
        <v>260.0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17104193</v>
      </c>
      <c r="D40" s="103">
        <f t="shared" si="2"/>
        <v>15434688</v>
      </c>
      <c r="E40" s="103">
        <f t="shared" si="2"/>
        <v>1305596</v>
      </c>
      <c r="F40" s="103">
        <f t="shared" si="2"/>
        <v>363909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INDIANA LEGAL SERVICES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882487.0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7683470.0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1351147.0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86642.0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66122.0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53665.0</v>
      </c>
      <c r="E12" s="108">
        <f>D11-D12</f>
        <v>12457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9224979.0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19241182</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765886.0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265836.0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12728.0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9793273.0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10837723</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154655.0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8248804.0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8403459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19241182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INDIANA LEGAL SERVICES</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2024'!C40</f>
        <v>17104193</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2024'!C31</f>
        <v>3404</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17100789</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1425065.75</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2024'!E2+'Balance Sheet 2024'!E3</f>
        <v>8565957</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6.010920549</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2024'!E30</f>
        <v>154655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2024'!C40</f>
        <v>17104193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1425349.417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0.1085032191</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2024'!C40</f>
        <v>17104193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1425349.417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0</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6.010920549</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2024'!E2:E7,'Revenues 2024'!F10:F15)</f>
        <v>19211665</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2024'!F44</f>
        <v>24747333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0.7763125424</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2024'!C7:C9)</f>
        <v>11315873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2024'!C10:C12)</f>
        <v>3277467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14593340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2024'!C40</f>
        <v>17104193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0.8532024867</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2024'!C10:C11)</f>
        <v>2461366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2024'!C7:C9)</f>
        <v>11315873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0.2175144596</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245</v>
      </c>
      <c r="D41" s="75">
        <f>'Expenses 2024'!D40</f>
        <v>15434688</v>
      </c>
      <c r="E41" s="164">
        <f t="shared" ref="E41:E44" si="1">D41/$D$44</f>
        <v>0.9023920626</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2024'!E40</f>
        <v>1305596</v>
      </c>
      <c r="E42" s="164">
        <f t="shared" si="1"/>
        <v>0.07633192633</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2024'!F40</f>
        <v>363909</v>
      </c>
      <c r="E43" s="164">
        <f t="shared" si="1"/>
        <v>0.02127601109</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17104193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2024'!F9</f>
        <v>24427658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2024'!F40</f>
        <v>363909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67.12573198</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2024'!E2:E10)</f>
        <v>10003746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2024'!E19:E22)</f>
        <v>1031722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9.696164277</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2024'!E18</f>
        <v>19241182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INDIANA LEGAL SERVICES</v>
      </c>
      <c r="B1" s="2" t="s">
        <v>246</v>
      </c>
      <c r="C1" s="138"/>
      <c r="D1" s="138"/>
      <c r="E1" s="138"/>
      <c r="F1" s="139"/>
      <c r="G1" s="139"/>
      <c r="H1" s="139"/>
      <c r="I1" s="43"/>
      <c r="J1" s="43"/>
      <c r="K1" s="43"/>
      <c r="L1" s="43"/>
      <c r="M1" s="43"/>
      <c r="N1" s="43"/>
      <c r="O1" s="43"/>
      <c r="P1" s="43"/>
      <c r="Q1" s="43"/>
      <c r="R1" s="43"/>
      <c r="S1" s="43"/>
      <c r="T1" s="43"/>
      <c r="U1" s="43"/>
      <c r="V1" s="43"/>
      <c r="W1" s="43"/>
      <c r="X1" s="43"/>
      <c r="Y1" s="43"/>
    </row>
    <row r="2">
      <c r="A2" s="140" t="s">
        <v>181</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182</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8"/>
      <c r="B5" s="49"/>
      <c r="C5" s="147" t="s">
        <v>181</v>
      </c>
      <c r="D5" s="177">
        <f>'Ratios 2022'!D8</f>
        <v>0.7311697489</v>
      </c>
      <c r="E5" s="177">
        <f>'Ratios 2023'!D8</f>
        <v>0.8850496873</v>
      </c>
      <c r="F5" s="177">
        <f>'Ratios 2024'!D8</f>
        <v>6.010920549</v>
      </c>
      <c r="G5" s="177">
        <f>average(D5:F5)</f>
        <v>2.542379995</v>
      </c>
      <c r="H5" s="149" t="s">
        <v>188</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189</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190</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8"/>
      <c r="B10" s="49"/>
      <c r="C10" s="147" t="s">
        <v>189</v>
      </c>
      <c r="D10" s="148">
        <f>'Ratios 2022'!D14</f>
        <v>0.4810735025</v>
      </c>
      <c r="E10" s="148">
        <f>'Ratios 2023'!D14</f>
        <v>0.111401057</v>
      </c>
      <c r="F10" s="148">
        <f>'Ratios 2024'!D14</f>
        <v>0.1085032191</v>
      </c>
      <c r="G10" s="177">
        <f>average(D10:F10)</f>
        <v>0.2336592595</v>
      </c>
      <c r="H10" s="149" t="s">
        <v>188</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194</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195</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8"/>
      <c r="B15" s="49"/>
      <c r="C15" s="147" t="s">
        <v>197</v>
      </c>
      <c r="D15" s="180">
        <f>'Ratios 2022'!D20</f>
        <v>0.0189848787</v>
      </c>
      <c r="E15" s="180">
        <f>'Ratios 2023'!D20</f>
        <v>0</v>
      </c>
      <c r="F15" s="180">
        <f>'Ratios 2024'!D20</f>
        <v>0</v>
      </c>
      <c r="G15" s="177">
        <f>average(D15:F15)</f>
        <v>0.0063282929</v>
      </c>
      <c r="H15" s="149" t="s">
        <v>188</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199</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200</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8"/>
      <c r="B20" s="49"/>
      <c r="C20" s="147" t="s">
        <v>199</v>
      </c>
      <c r="D20" s="162">
        <f>'Ratios 2022'!D26</f>
        <v>0.6613064343</v>
      </c>
      <c r="E20" s="162">
        <f>'Ratios 2023'!D26</f>
        <v>0.7086137409</v>
      </c>
      <c r="F20" s="162">
        <f>'Ratios 2024'!D26</f>
        <v>0.7763125424</v>
      </c>
      <c r="G20" s="181">
        <f>average(D20:F20)</f>
        <v>0.7154109059</v>
      </c>
      <c r="H20" s="149" t="s">
        <v>203</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204</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205</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8"/>
      <c r="B25" s="49"/>
      <c r="C25" s="147" t="s">
        <v>209</v>
      </c>
      <c r="D25" s="162">
        <f>'Ratios 2022'!D33</f>
        <v>0.8210486762</v>
      </c>
      <c r="E25" s="162">
        <f>'Ratios 2023'!D33</f>
        <v>0.8332418844</v>
      </c>
      <c r="F25" s="162">
        <f>'Ratios 2024'!D33</f>
        <v>0.8532024867</v>
      </c>
      <c r="G25" s="181">
        <f>average(D25:F25)</f>
        <v>0.8358310158</v>
      </c>
      <c r="H25" s="149" t="s">
        <v>210</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211</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212</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8"/>
      <c r="B30" s="49"/>
      <c r="C30" s="147" t="s">
        <v>211</v>
      </c>
      <c r="D30" s="162">
        <f>'Ratios 2022'!D38</f>
        <v>0.2252424018</v>
      </c>
      <c r="E30" s="162">
        <f>'Ratios 2023'!D38</f>
        <v>0.2035924852</v>
      </c>
      <c r="F30" s="162">
        <f>'Ratios 2024'!D38</f>
        <v>0.2175144596</v>
      </c>
      <c r="G30" s="181">
        <f>average(D30:F30)</f>
        <v>0.2154497822</v>
      </c>
      <c r="H30" s="149" t="s">
        <v>214</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215</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216</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8"/>
      <c r="B35" s="49"/>
      <c r="C35" s="147" t="s">
        <v>251</v>
      </c>
      <c r="D35" s="162">
        <f>'Ratios 2022'!E41</f>
        <v>0.860963817</v>
      </c>
      <c r="E35" s="162">
        <f>'Ratios 2023'!E41</f>
        <v>0.9148455458</v>
      </c>
      <c r="F35" s="162">
        <f>'Ratios 2024'!E41</f>
        <v>0.9023920626</v>
      </c>
      <c r="G35" s="181">
        <f t="shared" ref="G35:G37" si="1">average(D35:F35)</f>
        <v>0.8927338085</v>
      </c>
      <c r="H35" s="181"/>
      <c r="I35" s="43"/>
      <c r="J35" s="43"/>
      <c r="K35" s="43"/>
      <c r="L35" s="43"/>
      <c r="M35" s="43"/>
      <c r="N35" s="43"/>
      <c r="O35" s="43"/>
      <c r="P35" s="43"/>
      <c r="Q35" s="43"/>
      <c r="R35" s="43"/>
      <c r="S35" s="43"/>
      <c r="T35" s="43"/>
      <c r="U35" s="43"/>
      <c r="V35" s="43"/>
      <c r="W35" s="43"/>
      <c r="X35" s="43"/>
      <c r="Y35" s="43"/>
    </row>
    <row r="36">
      <c r="A36" s="138"/>
      <c r="B36" s="52"/>
      <c r="C36" s="147" t="s">
        <v>218</v>
      </c>
      <c r="D36" s="162">
        <f>'Ratios 2022'!E42</f>
        <v>0.1174278986</v>
      </c>
      <c r="E36" s="162">
        <f>'Ratios 2023'!E42</f>
        <v>0.06715548171</v>
      </c>
      <c r="F36" s="162">
        <f>'Ratios 2024'!E42</f>
        <v>0.07633192633</v>
      </c>
      <c r="G36" s="181">
        <f t="shared" si="1"/>
        <v>0.08697176888</v>
      </c>
      <c r="H36" s="181"/>
      <c r="I36" s="43"/>
      <c r="J36" s="43"/>
      <c r="K36" s="43"/>
      <c r="L36" s="43"/>
      <c r="M36" s="43"/>
      <c r="N36" s="43"/>
      <c r="O36" s="43"/>
      <c r="P36" s="43"/>
      <c r="Q36" s="43"/>
      <c r="R36" s="43"/>
      <c r="S36" s="43"/>
      <c r="T36" s="43"/>
      <c r="U36" s="43"/>
      <c r="V36" s="43"/>
      <c r="W36" s="43"/>
      <c r="X36" s="43"/>
      <c r="Y36" s="43"/>
    </row>
    <row r="37">
      <c r="A37" s="138"/>
      <c r="B37" s="182"/>
      <c r="C37" s="147" t="s">
        <v>219</v>
      </c>
      <c r="D37" s="162">
        <f>'Ratios 2022'!E43</f>
        <v>0.02160828441</v>
      </c>
      <c r="E37" s="162">
        <f>'Ratios 2023'!E43</f>
        <v>0.01799897245</v>
      </c>
      <c r="F37" s="162">
        <f>'Ratios 2024'!E43</f>
        <v>0.02127601109</v>
      </c>
      <c r="G37" s="181">
        <f t="shared" si="1"/>
        <v>0.02029442265</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220</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221</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8"/>
      <c r="B42" s="49"/>
      <c r="C42" s="147" t="s">
        <v>224</v>
      </c>
      <c r="D42" s="165">
        <f>'Ratios 2022'!D49</f>
        <v>45.0001323</v>
      </c>
      <c r="E42" s="165">
        <f>'Ratios 2023'!D49</f>
        <v>55.18517588</v>
      </c>
      <c r="F42" s="165">
        <f>'Ratios 2024'!D49</f>
        <v>67.12573198</v>
      </c>
      <c r="G42" s="183">
        <f>if((D42+E42+F42=0),0,(D42+E42+F42)/3)</f>
        <v>55.77034672</v>
      </c>
      <c r="H42" s="149" t="s">
        <v>225</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226</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227</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8"/>
      <c r="B47" s="49"/>
      <c r="C47" s="147" t="s">
        <v>230</v>
      </c>
      <c r="D47" s="148">
        <f>'Ratios 2022'!D54</f>
        <v>2.190393344</v>
      </c>
      <c r="E47" s="148">
        <f>'Ratios 2023'!D54</f>
        <v>2.938016942</v>
      </c>
      <c r="F47" s="148">
        <f>'Ratios 2024'!D54</f>
        <v>9.696164277</v>
      </c>
      <c r="G47" s="177">
        <f>average(D47:F47)</f>
        <v>4.941524854</v>
      </c>
      <c r="H47" s="149" t="s">
        <v>231</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232</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233</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8"/>
      <c r="B52" s="49"/>
      <c r="C52" s="147" t="s">
        <v>236</v>
      </c>
      <c r="D52" s="184">
        <f>'Ratios 2022'!D59</f>
        <v>0</v>
      </c>
      <c r="E52" s="184">
        <f>'Ratios 2023'!D59</f>
        <v>0</v>
      </c>
      <c r="F52" s="184">
        <f>'Ratios 2024'!D59</f>
        <v>0</v>
      </c>
      <c r="G52" s="185">
        <f>average(D52:F52)</f>
        <v>0</v>
      </c>
      <c r="H52" s="149" t="s">
        <v>237</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INDIANA LEGAL SERVICES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INDIANA LEGAL SERVICES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111630.0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86677.0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4937659.0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1.0170559E7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15306525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57080.0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57080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105.0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31788.0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31788</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31788</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16003.0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-16003</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15379495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INDIANA LEGAL SERVICES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265237</v>
      </c>
      <c r="D7" s="99">
        <v>233843.0</v>
      </c>
      <c r="E7" s="99">
        <v>26808.0</v>
      </c>
      <c r="F7" s="99">
        <v>4586.0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9676004</v>
      </c>
      <c r="D9" s="99">
        <v>8463291.0</v>
      </c>
      <c r="E9" s="99">
        <v>1037810.0</v>
      </c>
      <c r="F9" s="99">
        <v>174903.0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2239189</v>
      </c>
      <c r="D11" s="99">
        <v>2079040.0</v>
      </c>
      <c r="E11" s="99">
        <v>133228.0</v>
      </c>
      <c r="F11" s="99">
        <v>26921.0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744001</v>
      </c>
      <c r="D12" s="99">
        <v>690789.0</v>
      </c>
      <c r="E12" s="99">
        <v>44267.0</v>
      </c>
      <c r="F12" s="99">
        <v>8945.0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15725</v>
      </c>
      <c r="D15" s="99">
        <v>7349.0</v>
      </c>
      <c r="E15" s="99">
        <v>8376.0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76269</v>
      </c>
      <c r="D16" s="99">
        <v>35644.0</v>
      </c>
      <c r="E16" s="99">
        <v>40625.0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656313</v>
      </c>
      <c r="D20" s="99">
        <v>269103.0</v>
      </c>
      <c r="E20" s="99">
        <v>306711.0</v>
      </c>
      <c r="F20" s="99">
        <v>80499.0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412695</v>
      </c>
      <c r="D22" s="99">
        <v>351642.0</v>
      </c>
      <c r="E22" s="99">
        <v>49139.0</v>
      </c>
      <c r="F22" s="99">
        <v>11914.0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77495</v>
      </c>
      <c r="D23" s="99">
        <v>36217.0</v>
      </c>
      <c r="E23" s="99">
        <v>41278.0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890817</v>
      </c>
      <c r="D25" s="99">
        <v>759696.0</v>
      </c>
      <c r="E25" s="99">
        <v>109081.0</v>
      </c>
      <c r="F25" s="99">
        <v>22040.0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104154</v>
      </c>
      <c r="D26" s="99">
        <v>86322.0</v>
      </c>
      <c r="E26" s="99">
        <v>14835.0</v>
      </c>
      <c r="F26" s="99">
        <v>2997.0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121194</v>
      </c>
      <c r="D28" s="99">
        <v>87785.0</v>
      </c>
      <c r="E28" s="99">
        <v>27793.0</v>
      </c>
      <c r="F28" s="99">
        <v>5616.0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19620</v>
      </c>
      <c r="D31" s="99">
        <v>19620.0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68501</v>
      </c>
      <c r="D32" s="99">
        <v>62383.0</v>
      </c>
      <c r="E32" s="99">
        <v>5089.0</v>
      </c>
      <c r="F32" s="99">
        <v>1029.0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77572</v>
      </c>
      <c r="D34" s="99">
        <v>77572.0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44580</v>
      </c>
      <c r="D35" s="99">
        <v>40450.0</v>
      </c>
      <c r="E35" s="99">
        <v>3436.0</v>
      </c>
      <c r="F35" s="99">
        <v>694.0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41948</v>
      </c>
      <c r="D36" s="99">
        <v>41948.0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137</v>
      </c>
      <c r="C37" s="98">
        <f t="shared" si="1"/>
        <v>15046</v>
      </c>
      <c r="D37" s="99">
        <v>15046.0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195010</v>
      </c>
      <c r="D38" s="99">
        <v>195010.0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15741370</v>
      </c>
      <c r="D40" s="103">
        <f t="shared" si="2"/>
        <v>13552750</v>
      </c>
      <c r="E40" s="103">
        <f t="shared" si="2"/>
        <v>1848476</v>
      </c>
      <c r="F40" s="103">
        <f t="shared" si="2"/>
        <v>340144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INDIANA LEGAL SERVICES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917993.0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39946.0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1356271.0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109377.0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23675.0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5054.0</v>
      </c>
      <c r="E12" s="108">
        <f>D11-D12</f>
        <v>18621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24904.0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1.0358687E7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12825799</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587542.0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518920.0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14748.0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1.0799E7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11920210</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631063.0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274526.0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905589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12825799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INDIANA LEGAL SERVICES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2022'!C40</f>
        <v>15741370</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2022'!C31</f>
        <v>19620</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15721750</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1310145.833</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2022'!E2+'Balance Sheet 2022'!E3</f>
        <v>957939</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0.7311697489</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2022'!E30</f>
        <v>631063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2022'!C40</f>
        <v>15741370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1311780.833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0.4810735025</v>
      </c>
      <c r="E14" s="149" t="s">
        <v>188</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2022'!E13:E15)</f>
        <v>24904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2022'!C40</f>
        <v>15741370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1311780.833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0.0189848787</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0.7501546276</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2022'!E2:E7,'Revenues 2022'!F10:F15)</f>
        <v>10170559</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2022'!F44</f>
        <v>15379495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0.6613064343</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2022'!C7:C9)</f>
        <v>9941241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2022'!C10:C12)</f>
        <v>2983190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12924431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2022'!C40</f>
        <v>15741370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0.8210486762</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2022'!C10:C11)</f>
        <v>2239189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2022'!C7:C9)</f>
        <v>9941241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0.2252424018</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217</v>
      </c>
      <c r="D41" s="75">
        <f>'Expenses 2022'!D40</f>
        <v>13552750</v>
      </c>
      <c r="E41" s="164">
        <f t="shared" ref="E41:E44" si="1">D41/$D$44</f>
        <v>0.860963817</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2022'!E40</f>
        <v>1848476</v>
      </c>
      <c r="E42" s="164">
        <f t="shared" si="1"/>
        <v>0.1174278986</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2022'!F40</f>
        <v>340144</v>
      </c>
      <c r="E43" s="164">
        <f t="shared" si="1"/>
        <v>0.02160828441</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15741370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2022'!F9</f>
        <v>15306525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2022'!F40</f>
        <v>340144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45.0001323</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2022'!E2:E10)</f>
        <v>2423587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2022'!E19:E22)</f>
        <v>1106462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2.190393344</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2022'!E18</f>
        <v>12825799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INDIANA LEGAL SERVICES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73988.0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140362.0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4843652.0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1.2293321E7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17351323</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9571.0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12485.0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-12485</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17348409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INDIANA LEGAL SERVICES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274547</v>
      </c>
      <c r="D7" s="99">
        <v>251226.0</v>
      </c>
      <c r="E7" s="99">
        <v>18419.0</v>
      </c>
      <c r="F7" s="99">
        <v>4902.0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11131262</v>
      </c>
      <c r="D9" s="99">
        <v>1.019405E7</v>
      </c>
      <c r="E9" s="99">
        <v>741976.0</v>
      </c>
      <c r="F9" s="99">
        <v>195236.0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2322137</v>
      </c>
      <c r="D11" s="99">
        <v>2113145.0</v>
      </c>
      <c r="E11" s="99">
        <v>162549.0</v>
      </c>
      <c r="F11" s="99">
        <v>46443.0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827769</v>
      </c>
      <c r="D12" s="99">
        <v>753270.0</v>
      </c>
      <c r="E12" s="99">
        <v>57944.0</v>
      </c>
      <c r="F12" s="99">
        <v>16555.0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4874</v>
      </c>
      <c r="D15" s="99">
        <v>4526.0</v>
      </c>
      <c r="E15" s="99">
        <v>348.0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82492</v>
      </c>
      <c r="D16" s="99">
        <v>76600.0</v>
      </c>
      <c r="E16" s="99">
        <v>5892.0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615908</v>
      </c>
      <c r="D20" s="99">
        <v>560476.0</v>
      </c>
      <c r="E20" s="99">
        <v>43114.0</v>
      </c>
      <c r="F20" s="99">
        <v>12318.0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568173</v>
      </c>
      <c r="D22" s="99">
        <v>517037.0</v>
      </c>
      <c r="E22" s="99">
        <v>39772.0</v>
      </c>
      <c r="F22" s="99">
        <v>11364.0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91056</v>
      </c>
      <c r="D23" s="99">
        <v>84552.0</v>
      </c>
      <c r="E23" s="99">
        <v>6504.0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923056</v>
      </c>
      <c r="D25" s="99">
        <v>839982.0</v>
      </c>
      <c r="E25" s="99">
        <v>64613.0</v>
      </c>
      <c r="F25" s="99">
        <v>18461.0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163644</v>
      </c>
      <c r="D26" s="99">
        <v>148916.0</v>
      </c>
      <c r="E26" s="99">
        <v>11455.0</v>
      </c>
      <c r="F26" s="99">
        <v>3273.0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144822</v>
      </c>
      <c r="D28" s="99">
        <v>131787.0</v>
      </c>
      <c r="E28" s="99">
        <v>10138.0</v>
      </c>
      <c r="F28" s="99">
        <v>2897.0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2759</v>
      </c>
      <c r="D31" s="99">
        <v>2759.0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91471</v>
      </c>
      <c r="D32" s="99">
        <v>83239.0</v>
      </c>
      <c r="E32" s="99">
        <v>6403.0</v>
      </c>
      <c r="F32" s="99">
        <v>1829.0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71510</v>
      </c>
      <c r="D34" s="99">
        <v>71510.0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239</v>
      </c>
      <c r="C35" s="98">
        <f t="shared" si="1"/>
        <v>49059</v>
      </c>
      <c r="D35" s="99">
        <v>49059.0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47132</v>
      </c>
      <c r="D36" s="99">
        <v>47132.0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135</v>
      </c>
      <c r="C37" s="98">
        <f t="shared" si="1"/>
        <v>44391</v>
      </c>
      <c r="D37" s="99">
        <v>40396.0</v>
      </c>
      <c r="E37" s="99">
        <v>3107.0</v>
      </c>
      <c r="F37" s="99">
        <v>888.0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12713</v>
      </c>
      <c r="D38" s="99">
        <v>11569.0</v>
      </c>
      <c r="E38" s="99">
        <v>890.0</v>
      </c>
      <c r="F38" s="99">
        <v>254.0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17468775</v>
      </c>
      <c r="D40" s="103">
        <f t="shared" si="2"/>
        <v>15981231</v>
      </c>
      <c r="E40" s="103">
        <f t="shared" si="2"/>
        <v>1173124</v>
      </c>
      <c r="F40" s="103">
        <f t="shared" si="2"/>
        <v>314420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INDIANA LEGAL SERVICES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1283492.0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4699.0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1122939.0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114454.0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23675.0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7813.0</v>
      </c>
      <c r="E12" s="108">
        <f>D11-D12</f>
        <v>15862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9691241.0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12232687</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767442.0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92180.0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13746.0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1.0599E7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11472368</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162170.0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598149.0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760319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12232687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