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<sst xmlns="http://schemas.openxmlformats.org/spreadsheetml/2006/main" count="873" uniqueCount="253">
  <si>
    <t>NATIONAL GEOGRAPHIC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</si>
  <si>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</si>
  <si>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</si>
  <si>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</si>
  <si>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</si>
  <si>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</si>
  <si>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</si>
  <si>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</si>
  <si>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</si>
  <si>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</si>
  <si>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</si>
  <si>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</si>
  <si>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</si>
  <si>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</si>
  <si>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</si>
  <si>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</si>
  <si>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</si>
  <si>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</si>
  <si>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</si>
  <si>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</si>
  <si>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</si>
  <si>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</si>
  <si>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</si>
  <si>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</si>
  <si>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</si>
  <si>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</si>
  <si>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</si>
  <si>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</si>
  <si>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</si>
  <si>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</si>
  <si>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</si>
  <si>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</si>
  <si>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</si>
  <si>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</si>
  <si>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</si>
  <si>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</si>
  <si>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</si>
  <si>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</si>
  <si>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</si>
  <si>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</si>
  <si>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</si>
  <si>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</si>
  <si>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</si>
  <si>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</si>
  <si>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</si>
  <si>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</si>
  <si>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</si>
  <si>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</si>
  <si>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</si>
  <si>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</si>
  <si>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</si>
  <si>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</si>
  <si>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</si>
  <si>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</si>
  <si>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</si>
  <si>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</si>
  <si>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</si>
  <si>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</si>
  <si>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</si>
  <si>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</si>
  <si>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</si>
  <si>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</si>
  <si>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</si>
  <si>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</si>
  <si>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Storytelling &amp; Outreach</t>
  </si>
  <si>
    <t>Education</t>
  </si>
  <si>
    <t xml:space="preserve"> Science &amp; Innovation</t>
  </si>
  <si>
    <t>Other misc.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</si>
  <si>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</si>
  <si>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</si>
  <si>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</si>
  <si>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</si>
  <si>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</si>
  <si>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</si>
  <si>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</si>
  <si>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</si>
  <si>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</si>
  <si>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</si>
  <si>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</si>
  <si>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</si>
  <si>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</si>
  <si>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</si>
  <si>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</si>
  <si>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</si>
  <si>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</si>
  <si>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</si>
  <si>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</si>
  <si>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</si>
  <si>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</si>
  <si>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</si>
  <si>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</si>
  <si>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</si>
  <si>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</si>
  <si>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</si>
  <si>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</si>
  <si>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</si>
  <si>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</si>
  <si>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</si>
  <si>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</si>
  <si>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</si>
  <si>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</si>
  <si>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</si>
  <si>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</si>
  <si>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</si>
  <si>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</si>
  <si>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</si>
  <si>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</si>
  <si>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</si>
  <si>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</si>
  <si>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</si>
  <si>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</si>
  <si>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</si>
  <si>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</si>
  <si>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</si>
  <si>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</si>
  <si>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</si>
  <si>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</si>
  <si>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</si>
  <si>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</si>
  <si>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</si>
  <si>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</si>
  <si>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</si>
  <si>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</si>
  <si>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</si>
  <si>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</si>
  <si>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</si>
  <si>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</si>
  <si>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</si>
  <si>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</si>
  <si>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</si>
  <si>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</si>
  <si>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</si>
  <si>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</si>
  <si>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</si>
  <si>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</si>
  <si>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</si>
  <si>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</si>
  <si>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Programming and Marketing Costs</t>
  </si>
  <si>
    <t>Professional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</si>
  <si>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</si>
  <si>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</si>
  <si>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</si>
  <si>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</si>
  <si>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</si>
  <si>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</si>
  <si>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</si>
  <si>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</si>
  <si>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</si>
  <si>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</si>
  <si>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</si>
  <si>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</si>
  <si>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</si>
  <si>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</si>
  <si>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</si>
  <si>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</si>
  <si>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</si>
  <si>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</si>
  <si>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</si>
  <si>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</si>
  <si>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</si>
  <si>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</si>
  <si>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</si>
  <si>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</si>
  <si>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</si>
  <si>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</si>
  <si>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</si>
  <si>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</si>
  <si>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</si>
  <si>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</si>
  <si>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</si>
  <si>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</si>
  <si>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</si>
  <si>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</si>
  <si>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</si>
  <si>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</si>
  <si>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</si>
  <si>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</si>
  <si>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</si>
  <si>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</si>
  <si>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</si>
  <si>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</si>
  <si>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</si>
  <si>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</si>
  <si>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</si>
  <si>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</si>
  <si>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</si>
  <si>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</si>
  <si>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</si>
  <si>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</si>
  <si>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</si>
  <si>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</si>
  <si>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</si>
  <si>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</si>
  <si>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</si>
  <si>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</si>
  <si>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</si>
  <si>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</si>
  <si>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</si>
  <si>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</si>
  <si>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</si>
  <si>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</si>
  <si>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</si>
  <si>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</si>
  <si>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</si>
  <si>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</si>
  <si>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</si>
  <si>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</si>
  <si>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</si>
  <si>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</si>
  <si>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</si>
  <si>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</si>
  <si>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</si>
  <si>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</si>
  <si>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</si>
  <si>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</si>
  <si>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</si>
  <si>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</si>
  <si>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</si>
  <si>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</si>
  <si>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</si>
  <si>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</si>
  <si>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</si>
  <si>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</si>
  <si>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</si>
  <si>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</si>
  <si>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</si>
  <si>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</si>
  <si>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</si>
  <si>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</si>
  <si>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</si>
  <si>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</si>
  <si>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</si>
  <si>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</si>
  <si>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</si>
  <si>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</si>
  <si>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</si>
  <si>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</si>
  <si>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</si>
  <si>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</si>
  <si>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Storytelling Outreach</t>
  </si>
  <si>
    <t>Science Innovation</t>
  </si>
  <si>
    <r>
      <rPr>
        <rFont val="Roboto"/>
        <color rgb="FF000000"/>
        <sz val="10.0"/>
      </rPr>
      <t xml:space="preserve">Gross amount from sales of </t>
    </r>
    <r>
      <rPr>
        <rFont val="Roboto"/>
        <color rgb="FF000000"/>
        <sz val="10.0"/>
      </rPr>
      <t>assets other than inventory</t>
    </r>
  </si>
  <si>
    <t xml:space="preserve"> Programming and Marketing Costs</t>
  </si>
  <si>
    <r>
      <rPr>
        <rFont val="Roboto"/>
        <b/>
        <color rgb="FF000000"/>
        <sz val="10.0"/>
      </rPr>
      <t xml:space="preserve">Program Expenses </t>
    </r>
    <r>
      <rPr>
        <rFont val="Roboto"/>
        <b/>
        <i/>
        <color rgb="FF000000"/>
        <sz val="10.0"/>
      </rPr>
      <t xml:space="preserve">(Program Efficiency Ratio) </t>
    </r>
  </si>
  <si>
    <t>Science &amp; Innovation</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</si>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</sst>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NATIONAL GEOGRAPHIC SOCIETY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188921145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2678516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186242629</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15520219.08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74546829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4.803207261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1258742419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188921145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15743428.75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79.95351197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1549406540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188921145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15743428.75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98.41607979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103.219287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74753452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157560446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0.4744430084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56215068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13664843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69879911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188921145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0.3698893049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9296387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56215068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0.1653718003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142362941</v>
      </c>
      <c r="E41" s="165">
        <f t="shared" ref="E41:E44" si="1">D41/$D$44</f>
        <v>0.753557475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38689712</v>
      </c>
      <c r="E42" s="165">
        <f t="shared" si="1"/>
        <v>0.2047929151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7868492</v>
      </c>
      <c r="E43" s="165">
        <f t="shared" si="1"/>
        <v>0.04164960995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188921145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74952274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7868492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9.525621174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142635052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31645165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4.507325274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1790673716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0.1396122575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GEOGRAPHIC SOCIETY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148519.0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9.1055577E7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5493656.0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91204096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2447582.0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346479.0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331910.0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97334.0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3223305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3.9504672E7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2.4295686E7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1.9874976E7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2.6319996E7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-6445020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-6445020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7.71867013E8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6.91668584E8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80198429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80198429</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231981168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GEOGRAPHIC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8218299</v>
      </c>
      <c r="D3" s="99">
        <v>8218299.0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6249013</v>
      </c>
      <c r="D4" s="99">
        <v>6249013.0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20403234</v>
      </c>
      <c r="D5" s="99">
        <v>2.0403234E7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7160010</v>
      </c>
      <c r="D7" s="99">
        <v>5351742.0</v>
      </c>
      <c r="E7" s="99">
        <v>1678227.0</v>
      </c>
      <c r="F7" s="99">
        <v>130041.0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56862729</v>
      </c>
      <c r="D9" s="99">
        <v>4.2501983E7</v>
      </c>
      <c r="E9" s="99">
        <v>1.3327995E7</v>
      </c>
      <c r="F9" s="99">
        <v>1032751.0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2161783</v>
      </c>
      <c r="D10" s="99">
        <v>1615822.0</v>
      </c>
      <c r="E10" s="99">
        <v>506698.0</v>
      </c>
      <c r="F10" s="99">
        <v>39263.0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8474684</v>
      </c>
      <c r="D11" s="99">
        <v>6334393.0</v>
      </c>
      <c r="E11" s="99">
        <v>1986372.0</v>
      </c>
      <c r="F11" s="99">
        <v>153919.0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5011794</v>
      </c>
      <c r="D12" s="99">
        <v>3746060.0</v>
      </c>
      <c r="E12" s="99">
        <v>1174709.0</v>
      </c>
      <c r="F12" s="99">
        <v>91025.0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795675</v>
      </c>
      <c r="D15" s="99">
        <v>615609.0</v>
      </c>
      <c r="E15" s="99">
        <v>125508.0</v>
      </c>
      <c r="F15" s="99">
        <v>54558.0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474554</v>
      </c>
      <c r="D16" s="99">
        <v>0.0</v>
      </c>
      <c r="E16" s="99">
        <v>474554.0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4467</v>
      </c>
      <c r="D17" s="99">
        <v>4467.0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5453356</v>
      </c>
      <c r="D18" s="99">
        <v>0.0</v>
      </c>
      <c r="E18" s="99">
        <v>0.0</v>
      </c>
      <c r="F18" s="99">
        <v>5453356.0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6238338</v>
      </c>
      <c r="D19" s="99">
        <v>4739889.0</v>
      </c>
      <c r="E19" s="99">
        <v>1236439.0</v>
      </c>
      <c r="F19" s="99">
        <v>262010.0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1665197</v>
      </c>
      <c r="D22" s="99">
        <v>1288354.0</v>
      </c>
      <c r="E22" s="99">
        <v>262664.0</v>
      </c>
      <c r="F22" s="99">
        <v>114179.0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2199195</v>
      </c>
      <c r="D23" s="99">
        <v>1927811.0</v>
      </c>
      <c r="E23" s="99">
        <v>189158.0</v>
      </c>
      <c r="F23" s="99">
        <v>82226.0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5333060</v>
      </c>
      <c r="D24" s="99">
        <v>904000.0</v>
      </c>
      <c r="E24" s="99">
        <v>4328060.0</v>
      </c>
      <c r="F24" s="99">
        <v>101000.0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8202128</v>
      </c>
      <c r="D25" s="99">
        <v>6718100.0</v>
      </c>
      <c r="E25" s="99">
        <v>494676.0</v>
      </c>
      <c r="F25" s="99">
        <v>989352.0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262088</v>
      </c>
      <c r="D28" s="99">
        <v>202776.0</v>
      </c>
      <c r="E28" s="99">
        <v>41341.0</v>
      </c>
      <c r="F28" s="99">
        <v>17971.0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5069459</v>
      </c>
      <c r="D29" s="99">
        <v>3922213.0</v>
      </c>
      <c r="E29" s="99">
        <v>799644.0</v>
      </c>
      <c r="F29" s="99">
        <v>347602.0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5254000</v>
      </c>
      <c r="D31" s="99">
        <v>776000.0</v>
      </c>
      <c r="E31" s="99">
        <v>4411000.0</v>
      </c>
      <c r="F31" s="99">
        <v>67000.0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1591302</v>
      </c>
      <c r="D32" s="99">
        <v>1231182.0</v>
      </c>
      <c r="E32" s="99">
        <v>251008.0</v>
      </c>
      <c r="F32" s="99">
        <v>109112.0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15465000</v>
      </c>
      <c r="D34" s="99">
        <v>1.0458E7</v>
      </c>
      <c r="E34" s="99">
        <v>5007000.0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40120000</v>
      </c>
      <c r="D35" s="99">
        <v>3.4212E7</v>
      </c>
      <c r="E35" s="99">
        <v>5908000.0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124</v>
      </c>
      <c r="C36" s="98">
        <f t="shared" si="1"/>
        <v>67872</v>
      </c>
      <c r="D36" s="99">
        <v>0.0</v>
      </c>
      <c r="E36" s="99">
        <v>0.0</v>
      </c>
      <c r="F36" s="99">
        <v>67872.0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212737237</v>
      </c>
      <c r="D40" s="104">
        <f t="shared" si="2"/>
        <v>161420947</v>
      </c>
      <c r="E40" s="104">
        <f t="shared" si="2"/>
        <v>42203053</v>
      </c>
      <c r="F40" s="104">
        <f t="shared" si="2"/>
        <v>9113237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7.4435917E7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6.0222514E7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9200692.0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1.487E7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36985.0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7234931.0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2.15454529E8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9.4895354E7</v>
      </c>
      <c r="E12" s="109">
        <f>D11-D12</f>
        <v>120559175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4.70438E8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1.105656215E9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1.0076367E7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1872730796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2.6759198E7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4325331.0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2033848.0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3.7072732E7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320191109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1.310796869E9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2.41742818E8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1552539687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1872730796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NATIONAL GEOGRAPHIC SOCIETY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212737237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5254000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207483237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17290269.75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74435917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4.305075518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1310796869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212737237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17728103.08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73.93892414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1576094215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212737237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17728103.08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88.90371449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93.20879001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91055577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231981168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0.3925127966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64022739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15648261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79671000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212737237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0.3745042529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10636467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64022739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0.1661357694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246</v>
      </c>
      <c r="D41" s="75">
        <f>'Expenses 2023'!D40</f>
        <v>161420947</v>
      </c>
      <c r="E41" s="165">
        <f t="shared" ref="E41:E44" si="1">D41/$D$44</f>
        <v>0.7587808758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42203053</v>
      </c>
      <c r="E42" s="165">
        <f t="shared" si="1"/>
        <v>0.1983811278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9113237</v>
      </c>
      <c r="E43" s="165">
        <f t="shared" si="1"/>
        <v>0.04283799643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212737237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91204096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9113237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10.00787053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166001039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33118377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5.012354289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1872730796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0.1334948945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NATIONAL GEOGRAPHIC SOCIETY</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182</v>
      </c>
      <c r="D5" s="177">
        <f>'Ratios 2021'!D8</f>
        <v>7.034279407</v>
      </c>
      <c r="E5" s="177">
        <f>'Ratios 2022'!D8</f>
        <v>4.803207261</v>
      </c>
      <c r="F5" s="177">
        <f>'Ratios 2023'!D8</f>
        <v>4.305075518</v>
      </c>
      <c r="G5" s="177">
        <f>average(D5:F5)</f>
        <v>5.380854062</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190</v>
      </c>
      <c r="D10" s="149">
        <f>'Ratios 2021'!D14</f>
        <v>129.6255154</v>
      </c>
      <c r="E10" s="149">
        <f>'Ratios 2022'!D14</f>
        <v>79.95351197</v>
      </c>
      <c r="F10" s="149">
        <f>'Ratios 2023'!D14</f>
        <v>73.93892414</v>
      </c>
      <c r="G10" s="177">
        <f>average(D10:F10)</f>
        <v>94.50598382</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153.1972008</v>
      </c>
      <c r="E15" s="180">
        <f>'Ratios 2022'!D20</f>
        <v>98.41607979</v>
      </c>
      <c r="F15" s="180">
        <f>'Ratios 2023'!D20</f>
        <v>88.90371449</v>
      </c>
      <c r="G15" s="177">
        <f>average(D15:F15)</f>
        <v>113.505665</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0.2565164939</v>
      </c>
      <c r="E20" s="163">
        <f>'Ratios 2022'!D26</f>
        <v>0.4744430084</v>
      </c>
      <c r="F20" s="163">
        <f>'Ratios 2023'!D26</f>
        <v>0.3925127966</v>
      </c>
      <c r="G20" s="181">
        <f>average(D20:F20)</f>
        <v>0.3744907663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0.3878859514</v>
      </c>
      <c r="E25" s="163">
        <f>'Ratios 2022'!D33</f>
        <v>0.3698893049</v>
      </c>
      <c r="F25" s="163">
        <f>'Ratios 2023'!D33</f>
        <v>0.3745042529</v>
      </c>
      <c r="G25" s="181">
        <f>average(D25:F25)</f>
        <v>0.3774265031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0.142458652</v>
      </c>
      <c r="E30" s="163">
        <f>'Ratios 2022'!D38</f>
        <v>0.1653718003</v>
      </c>
      <c r="F30" s="163">
        <f>'Ratios 2023'!D38</f>
        <v>0.1661357694</v>
      </c>
      <c r="G30" s="181">
        <f>average(D30:F30)</f>
        <v>0.1579887405</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0.6874266742</v>
      </c>
      <c r="E35" s="163">
        <f>'Ratios 2022'!E41</f>
        <v>0.753557475</v>
      </c>
      <c r="F35" s="163">
        <f>'Ratios 2023'!E41</f>
        <v>0.7587808758</v>
      </c>
      <c r="G35" s="181">
        <f t="shared" ref="G35:G37" si="1">average(D35:F35)</f>
        <v>0.7332550083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0.2734986915</v>
      </c>
      <c r="E36" s="163">
        <f>'Ratios 2022'!E42</f>
        <v>0.2047929151</v>
      </c>
      <c r="F36" s="163">
        <f>'Ratios 2023'!E42</f>
        <v>0.1983811278</v>
      </c>
      <c r="G36" s="181">
        <f t="shared" si="1"/>
        <v>0.2255575781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0.03907463432</v>
      </c>
      <c r="E37" s="163">
        <f>'Ratios 2022'!E43</f>
        <v>0.04164960995</v>
      </c>
      <c r="F37" s="163">
        <f>'Ratios 2023'!E43</f>
        <v>0.04283799643</v>
      </c>
      <c r="G37" s="181">
        <f t="shared" si="1"/>
        <v>0.04118741357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9.488200891</v>
      </c>
      <c r="E42" s="166">
        <f>'Ratios 2022'!D49</f>
        <v>9.525621174</v>
      </c>
      <c r="F42" s="166">
        <f>'Ratios 2023'!D49</f>
        <v>10.00787053</v>
      </c>
      <c r="G42" s="183">
        <f>average(D42:F42)</f>
        <v>9.673897531</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5.853005735</v>
      </c>
      <c r="E47" s="149">
        <f>'Ratios 2022'!D54</f>
        <v>4.507325274</v>
      </c>
      <c r="F47" s="149">
        <f>'Ratios 2023'!D54</f>
        <v>5.012354289</v>
      </c>
      <c r="G47" s="177">
        <f>average(D47:F47)</f>
        <v>5.124228433</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0.1226940297</v>
      </c>
      <c r="E52" s="184">
        <f>'Ratios 2022'!D59</f>
        <v>0.1396122575</v>
      </c>
      <c r="F52" s="184">
        <f>'Ratios 2023'!D59</f>
        <v>0.1334948945</v>
      </c>
      <c r="G52" s="185">
        <f>average(D52:F52)</f>
        <v>0.1319337272</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GEOGRAPHIC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GEOGRAPHIC SOCIETY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46963.0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5.2297686E7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371454.0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52344649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1033419.0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234775.0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42211.0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1430405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6495717.0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2.2408851E7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1.8339024E7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1.480463E7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3534394</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3534394</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5.45623E8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4.27960512E8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117662488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117662488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203876504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GEOGRAPHIC SOCIETY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5367311</v>
      </c>
      <c r="D3" s="99">
        <v>5367311.0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3125360</v>
      </c>
      <c r="D4" s="99">
        <v>3125360.0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9554434</v>
      </c>
      <c r="D5" s="99">
        <v>9554434.0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7383925</v>
      </c>
      <c r="D7" s="99">
        <v>5122149.0</v>
      </c>
      <c r="E7" s="99">
        <v>2135307.0</v>
      </c>
      <c r="F7" s="99">
        <v>126469.0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37382110</v>
      </c>
      <c r="D9" s="99">
        <v>2.5931566E7</v>
      </c>
      <c r="E9" s="99">
        <v>1.0810279E7</v>
      </c>
      <c r="F9" s="99">
        <v>640265.0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1342283</v>
      </c>
      <c r="D10" s="99">
        <v>931127.0</v>
      </c>
      <c r="E10" s="99">
        <v>388166.0</v>
      </c>
      <c r="F10" s="99">
        <v>22990.0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5035026</v>
      </c>
      <c r="D11" s="99">
        <v>3492743.0</v>
      </c>
      <c r="E11" s="99">
        <v>1456045.0</v>
      </c>
      <c r="F11" s="99">
        <v>86238.0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3620957</v>
      </c>
      <c r="D12" s="99">
        <v>2511819.0</v>
      </c>
      <c r="E12" s="99">
        <v>1047120.0</v>
      </c>
      <c r="F12" s="99">
        <v>62018.0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577320</v>
      </c>
      <c r="D15" s="99">
        <v>0.0</v>
      </c>
      <c r="E15" s="99">
        <v>577320.0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5400</v>
      </c>
      <c r="D17" s="99">
        <v>5400.0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1573469</v>
      </c>
      <c r="D18" s="99">
        <v>0.0</v>
      </c>
      <c r="E18" s="99">
        <v>0.0</v>
      </c>
      <c r="F18" s="99">
        <v>1573469.0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12867473</v>
      </c>
      <c r="D19" s="99">
        <v>0.0</v>
      </c>
      <c r="E19" s="99">
        <v>1.2867473E7</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5525760</v>
      </c>
      <c r="D22" s="99">
        <v>2642454.0</v>
      </c>
      <c r="E22" s="99">
        <v>2872001.0</v>
      </c>
      <c r="F22" s="99">
        <v>11305.0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814946</v>
      </c>
      <c r="D23" s="99">
        <v>781563.0</v>
      </c>
      <c r="E23" s="99">
        <v>30133.0</v>
      </c>
      <c r="F23" s="99">
        <v>3250.0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153392</v>
      </c>
      <c r="D24" s="99">
        <v>151593.0</v>
      </c>
      <c r="E24" s="99">
        <v>866.0</v>
      </c>
      <c r="F24" s="99">
        <v>933.0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1897000</v>
      </c>
      <c r="D25" s="99">
        <v>872000.0</v>
      </c>
      <c r="E25" s="99">
        <v>976000.0</v>
      </c>
      <c r="F25" s="99">
        <v>49000.0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915934</v>
      </c>
      <c r="D26" s="99">
        <v>762732.0</v>
      </c>
      <c r="E26" s="99">
        <v>82693.0</v>
      </c>
      <c r="F26" s="99">
        <v>70509.0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25323</v>
      </c>
      <c r="D28" s="99">
        <v>19073.0</v>
      </c>
      <c r="E28" s="99">
        <v>3738.0</v>
      </c>
      <c r="F28" s="99">
        <v>2512.0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2673534</v>
      </c>
      <c r="D29" s="99">
        <v>0.0</v>
      </c>
      <c r="E29" s="99">
        <v>2673534.0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3046000</v>
      </c>
      <c r="D31" s="99">
        <v>1603000.0</v>
      </c>
      <c r="E31" s="99">
        <v>1392000.0</v>
      </c>
      <c r="F31" s="99">
        <v>51000.0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1237152</v>
      </c>
      <c r="D32" s="99">
        <v>70840.0</v>
      </c>
      <c r="E32" s="99">
        <v>1166312.0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9527678</v>
      </c>
      <c r="D34" s="99">
        <v>9237000.0</v>
      </c>
      <c r="E34" s="99">
        <v>678.0</v>
      </c>
      <c r="F34" s="99">
        <v>290000.0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25986580</v>
      </c>
      <c r="D35" s="99">
        <v>2.3634E7</v>
      </c>
      <c r="E35" s="99">
        <v>134687.0</v>
      </c>
      <c r="F35" s="99">
        <v>2217893.0</v>
      </c>
      <c r="G35" s="43"/>
      <c r="H35" s="43"/>
      <c r="I35" s="43"/>
      <c r="J35" s="43"/>
      <c r="K35" s="43"/>
      <c r="L35" s="43"/>
      <c r="M35" s="43"/>
      <c r="N35" s="43"/>
      <c r="O35" s="43"/>
      <c r="P35" s="43"/>
      <c r="Q35" s="43"/>
      <c r="R35" s="43"/>
      <c r="S35" s="43"/>
      <c r="T35" s="43"/>
      <c r="U35" s="43"/>
      <c r="V35" s="43"/>
      <c r="W35" s="43"/>
      <c r="X35" s="43"/>
      <c r="Y35" s="43"/>
      <c r="Z35" s="43"/>
    </row>
    <row r="36">
      <c r="A36" s="45" t="s">
        <v>50</v>
      </c>
      <c r="B36" s="103" t="s">
        <v>124</v>
      </c>
      <c r="C36" s="98">
        <f t="shared" si="1"/>
        <v>1548239</v>
      </c>
      <c r="D36" s="99">
        <v>1239275.0</v>
      </c>
      <c r="E36" s="99">
        <v>0.0</v>
      </c>
      <c r="F36" s="99">
        <v>308964.0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141186606</v>
      </c>
      <c r="D40" s="104">
        <f t="shared" si="2"/>
        <v>97055439</v>
      </c>
      <c r="E40" s="104">
        <f t="shared" si="2"/>
        <v>38614352</v>
      </c>
      <c r="F40" s="104">
        <f t="shared" si="2"/>
        <v>5516815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8.0976635E7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1.3166118E7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1.295115E7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2.0595E7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231603.0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6185130.0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1.69762493E8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9.1719486E7</v>
      </c>
      <c r="E12" s="109">
        <f>D11-D12</f>
        <v>78043007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6.75651E8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1.126798403E9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2.2990911E7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2037588957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1.6667938E7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3923580.0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2320750.0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4.1847093E7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314759361</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1.525115547E9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1.97714049E8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1722829596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2037588957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NATIONAL GEOGRAPHIC SOCIETY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141186606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3046000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138140606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11511717.17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80976635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7.034279407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1525115547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141186606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11765550.5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129.6255154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1802449403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141186606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11765550.5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153.1972008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160.2314803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52297686</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203876504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0.2565164939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44766035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9998266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54764301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141186606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0.3878859514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6377309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44766035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0.142458652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97055439</v>
      </c>
      <c r="E41" s="165">
        <f t="shared" ref="E41:E44" si="1">D41/$D$44</f>
        <v>0.6874266742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38614352</v>
      </c>
      <c r="E42" s="165">
        <f t="shared" si="1"/>
        <v>0.2734986915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5516815</v>
      </c>
      <c r="E43" s="165">
        <f t="shared" si="1"/>
        <v>0.03907463432</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141186606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52344649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5516815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9.488200891</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134105636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22912268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5.853005735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250000000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2037588957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0.1226940297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GEOGRAPHIC SOCIETY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198822.0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7.4753452E7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1283028.0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74952274</v>
      </c>
      <c r="G9" s="58"/>
      <c r="H9" s="58"/>
      <c r="I9" s="58"/>
      <c r="J9" s="58"/>
      <c r="K9" s="58"/>
      <c r="L9" s="58"/>
      <c r="M9" s="58"/>
      <c r="N9" s="58"/>
      <c r="O9" s="58"/>
      <c r="P9" s="58"/>
      <c r="Q9" s="58"/>
      <c r="R9" s="58"/>
      <c r="S9" s="58"/>
      <c r="T9" s="58"/>
      <c r="U9" s="58"/>
      <c r="V9" s="58"/>
      <c r="W9" s="58"/>
      <c r="X9" s="58"/>
      <c r="Y9" s="58"/>
      <c r="Z9" s="58"/>
    </row>
    <row r="10">
      <c r="A10" s="44" t="s">
        <v>62</v>
      </c>
      <c r="B10" s="59" t="s">
        <v>63</v>
      </c>
      <c r="C10" s="60" t="s">
        <v>239</v>
      </c>
      <c r="D10" s="15"/>
      <c r="E10" s="15"/>
      <c r="F10" s="48">
        <v>3982406.0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271931.0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188961.0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62762.0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4506060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1.6621823E7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1.8601011E7</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1.8184088E7</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2.2300364E7</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-4116276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-4116276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3.78050499E8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3.31054945E8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46995554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46995554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157560446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GEOGRAPHIC SOCIETY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5446855</v>
      </c>
      <c r="D3" s="99">
        <v>5446855.0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5100000</v>
      </c>
      <c r="D4" s="99">
        <v>5100000.0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19141020</v>
      </c>
      <c r="D5" s="99">
        <v>1.914102E7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7521853</v>
      </c>
      <c r="D7" s="99">
        <v>5264501.0</v>
      </c>
      <c r="E7" s="99">
        <v>2145098.0</v>
      </c>
      <c r="F7" s="99">
        <v>112254.0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48693215</v>
      </c>
      <c r="D9" s="99">
        <v>3.4080099E7</v>
      </c>
      <c r="E9" s="99">
        <v>1.3886435E7</v>
      </c>
      <c r="F9" s="99">
        <v>726681.0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1612963</v>
      </c>
      <c r="D10" s="99">
        <v>1128904.0</v>
      </c>
      <c r="E10" s="99">
        <v>459988.0</v>
      </c>
      <c r="F10" s="99">
        <v>24071.0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7683424</v>
      </c>
      <c r="D11" s="99">
        <v>5377584.0</v>
      </c>
      <c r="E11" s="99">
        <v>2191175.0</v>
      </c>
      <c r="F11" s="99">
        <v>114665.0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4368456</v>
      </c>
      <c r="D12" s="99">
        <v>3057457.0</v>
      </c>
      <c r="E12" s="99">
        <v>1245806.0</v>
      </c>
      <c r="F12" s="99">
        <v>65193.0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851405</v>
      </c>
      <c r="D15" s="99">
        <v>0.0</v>
      </c>
      <c r="E15" s="99">
        <v>851405.0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634000</v>
      </c>
      <c r="D16" s="99">
        <v>0.0</v>
      </c>
      <c r="E16" s="99">
        <v>634000.0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4104880</v>
      </c>
      <c r="D18" s="99">
        <v>0.0</v>
      </c>
      <c r="E18" s="99">
        <v>0.0</v>
      </c>
      <c r="F18" s="99">
        <v>4104880.0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13155165</v>
      </c>
      <c r="D19" s="99">
        <v>9995294.0</v>
      </c>
      <c r="E19" s="99">
        <v>2607354.0</v>
      </c>
      <c r="F19" s="99">
        <v>552517.0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33050858</v>
      </c>
      <c r="D20" s="99">
        <v>3.0473439E7</v>
      </c>
      <c r="E20" s="99">
        <v>2577419.0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2335476</v>
      </c>
      <c r="D21" s="99">
        <v>2335476.0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1020081</v>
      </c>
      <c r="D23" s="99">
        <v>149071.0</v>
      </c>
      <c r="E23" s="99">
        <v>866647.0</v>
      </c>
      <c r="F23" s="99">
        <v>4363.0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854457</v>
      </c>
      <c r="D25" s="99">
        <v>721275.0</v>
      </c>
      <c r="E25" s="99">
        <v>80011.0</v>
      </c>
      <c r="F25" s="99">
        <v>53171.0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6155392</v>
      </c>
      <c r="D26" s="99">
        <v>4169133.0</v>
      </c>
      <c r="E26" s="99">
        <v>540086.0</v>
      </c>
      <c r="F26" s="99">
        <v>1446173.0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156697</v>
      </c>
      <c r="D28" s="99">
        <v>97557.0</v>
      </c>
      <c r="E28" s="99">
        <v>33483.0</v>
      </c>
      <c r="F28" s="99">
        <v>25657.0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2678516</v>
      </c>
      <c r="D31" s="99">
        <v>1715694.0</v>
      </c>
      <c r="E31" s="99">
        <v>876472.0</v>
      </c>
      <c r="F31" s="99">
        <v>86350.0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1916627</v>
      </c>
      <c r="D32" s="99">
        <v>705888.0</v>
      </c>
      <c r="E32" s="99">
        <v>1210739.0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242</v>
      </c>
      <c r="C34" s="98">
        <f t="shared" si="1"/>
        <v>15810178</v>
      </c>
      <c r="D34" s="99">
        <v>1.1895516E7</v>
      </c>
      <c r="E34" s="99">
        <v>3362145.0</v>
      </c>
      <c r="F34" s="99">
        <v>552517.0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6629627</v>
      </c>
      <c r="D38" s="99">
        <v>1508178.0</v>
      </c>
      <c r="E38" s="99">
        <v>5121449.0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188921145</v>
      </c>
      <c r="D40" s="104">
        <f t="shared" si="2"/>
        <v>142362941</v>
      </c>
      <c r="E40" s="104">
        <f t="shared" si="2"/>
        <v>38689712</v>
      </c>
      <c r="F40" s="104">
        <f t="shared" si="2"/>
        <v>7868492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GEOGRAPHIC SOCIETY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7.4546829E7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3.2384454E7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1.0244615E7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1.7795E7</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162929.0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7501225.0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1.84131457E8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9.5056825E7</v>
      </c>
      <c r="E12" s="109">
        <f>D11-D12</f>
        <v>89074632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5.18927E8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1.03047954E9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9557492.0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1790673716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2.5248074E7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3923580.0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2473511.0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4.1212123E7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322857288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1.258742419E9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2.09074009E8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1467816428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1790673716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