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<sst xmlns="http://schemas.openxmlformats.org/spreadsheetml/2006/main" count="866" uniqueCount="248">
  <si>
    <t xml:space="preserve">GROUNDED SOLUTIONS NETWORK </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</si>
  <si>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</si>
  <si>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</si>
  <si>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</si>
  <si>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</si>
  <si>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</si>
  <si>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</si>
  <si>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</si>
  <si>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</si>
  <si>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</si>
  <si>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</si>
  <si>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</si>
  <si>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</si>
  <si>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</si>
  <si>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</si>
  <si>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</si>
  <si>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</si>
  <si>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</si>
  <si>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</si>
  <si>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</si>
  <si>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</si>
  <si>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</si>
  <si>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</si>
  <si>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</si>
  <si>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</si>
  <si>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</si>
  <si>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</si>
  <si>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</si>
  <si>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</si>
  <si>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</si>
  <si>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</si>
  <si>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</si>
  <si>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</si>
  <si>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</si>
  <si>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</si>
  <si>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</si>
  <si>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</si>
  <si>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</si>
  <si>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</si>
  <si>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</si>
  <si>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</si>
  <si>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</si>
  <si>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</si>
  <si>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</si>
  <si>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</si>
  <si>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</si>
  <si>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</si>
  <si>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</si>
  <si>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</si>
  <si>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</si>
  <si>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</si>
  <si>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</si>
  <si>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</si>
  <si>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</si>
  <si>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</si>
  <si>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</si>
  <si>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</si>
  <si>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</si>
  <si>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</si>
  <si>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</si>
  <si>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</si>
  <si>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</si>
  <si>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</si>
  <si>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</si>
  <si>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FEES</t>
  </si>
  <si>
    <t>MEMBERSHIP DUES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</si>
  <si>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</si>
  <si>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</si>
  <si>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</si>
  <si>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</si>
  <si>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</si>
  <si>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</si>
  <si>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</si>
  <si>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</si>
  <si>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</si>
  <si>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</si>
  <si>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</si>
  <si>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</si>
  <si>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</si>
  <si>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</si>
  <si>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</si>
  <si>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</si>
  <si>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</si>
  <si>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</si>
  <si>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</si>
  <si>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</si>
  <si>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</si>
  <si>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</si>
  <si>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</si>
  <si>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</si>
  <si>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</si>
  <si>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</si>
  <si>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</si>
  <si>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</si>
  <si>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</si>
  <si>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</si>
  <si>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</si>
  <si>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</si>
  <si>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</si>
  <si>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</si>
  <si>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</si>
  <si>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</si>
  <si>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</si>
  <si>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</si>
  <si>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</si>
  <si>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</si>
  <si>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</si>
  <si>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</si>
  <si>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</si>
  <si>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</si>
  <si>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</si>
  <si>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</si>
  <si>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</si>
  <si>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</si>
  <si>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</si>
  <si>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</si>
  <si>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</si>
  <si>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</si>
  <si>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</si>
  <si>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</si>
  <si>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</si>
  <si>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</si>
  <si>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</si>
  <si>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</si>
  <si>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</si>
  <si>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</si>
  <si>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</si>
  <si>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</si>
  <si>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</si>
  <si>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</si>
  <si>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</si>
  <si>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</si>
  <si>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</si>
  <si>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</si>
  <si>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</si>
  <si>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</si>
  <si>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 KIND EXPENSE </t>
  </si>
  <si>
    <t xml:space="preserve">OTHER EXPENSES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</si>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</sst>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GROUNDED SOLUTIONS NETWORK </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4876270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4876270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406355.8333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2362152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5.813013635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3477435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4876270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406355.8333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8.557610633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3442081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4876270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406355.8333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8.470608067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14.2836217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2023'!F10:F15)</f>
        <v>2379838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4060693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0.5860669595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2306859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477587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2784446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4876270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0.5710196523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294036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2306859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0.1274616264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239</v>
      </c>
      <c r="D41" s="75">
        <f>'Expenses 2022'!D40</f>
        <v>4047483</v>
      </c>
      <c r="E41" s="165">
        <f t="shared" ref="E41:E44" si="1">D41/$D$44</f>
        <v>0.8300366879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626490</v>
      </c>
      <c r="E42" s="165">
        <f t="shared" si="1"/>
        <v>0.1284772992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202297</v>
      </c>
      <c r="E43" s="165">
        <f t="shared" si="1"/>
        <v>0.04148601287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4876270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2319737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202297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11.46698666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4380712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673988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6.499688422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8282848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GROUNDED SOLUTIONS NETWORK </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134141.0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1.2918746E7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13052887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2379838.0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101868.0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2481706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414469.0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15949062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GROUNDED SOLUTIONS NETWORK </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119880</v>
      </c>
      <c r="D3" s="99">
        <v>119880.0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617756</v>
      </c>
      <c r="D7" s="99">
        <v>533476.0</v>
      </c>
      <c r="E7" s="99">
        <v>59134.0</v>
      </c>
      <c r="F7" s="99">
        <v>25146.0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2281722</v>
      </c>
      <c r="D9" s="99">
        <v>1970425.0</v>
      </c>
      <c r="E9" s="99">
        <v>218418.0</v>
      </c>
      <c r="F9" s="99">
        <v>92879.0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357210</v>
      </c>
      <c r="D11" s="99">
        <v>288784.0</v>
      </c>
      <c r="E11" s="99">
        <v>50685.0</v>
      </c>
      <c r="F11" s="99">
        <v>17741.0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223656</v>
      </c>
      <c r="D12" s="99">
        <v>194823.0</v>
      </c>
      <c r="E12" s="99">
        <v>21293.0</v>
      </c>
      <c r="F12" s="99">
        <v>7540.0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79740</v>
      </c>
      <c r="D16" s="99">
        <v>0.0</v>
      </c>
      <c r="E16" s="99">
        <v>79740.0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18750</v>
      </c>
      <c r="D18" s="99">
        <v>0.0</v>
      </c>
      <c r="E18" s="99">
        <v>0.0</v>
      </c>
      <c r="F18" s="99">
        <v>18750.0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1624838</v>
      </c>
      <c r="D20" s="99">
        <v>1567277.0</v>
      </c>
      <c r="E20" s="99">
        <v>43677.0</v>
      </c>
      <c r="F20" s="99">
        <v>13884.0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401302</v>
      </c>
      <c r="D22" s="99">
        <v>179604.0</v>
      </c>
      <c r="E22" s="99">
        <v>212894.0</v>
      </c>
      <c r="F22" s="99">
        <v>8804.0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84579</v>
      </c>
      <c r="D25" s="99">
        <v>55655.0</v>
      </c>
      <c r="E25" s="99">
        <v>12595.0</v>
      </c>
      <c r="F25" s="99">
        <v>16329.0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150739</v>
      </c>
      <c r="D26" s="99">
        <v>110249.0</v>
      </c>
      <c r="E26" s="99">
        <v>40085.0</v>
      </c>
      <c r="F26" s="99">
        <v>405.0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277028</v>
      </c>
      <c r="D28" s="99">
        <v>277028.0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50155</v>
      </c>
      <c r="D34" s="99">
        <v>35741.0</v>
      </c>
      <c r="E34" s="99">
        <v>11990.0</v>
      </c>
      <c r="F34" s="99">
        <v>2424.0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6287355</v>
      </c>
      <c r="D40" s="104">
        <f t="shared" si="2"/>
        <v>5332942</v>
      </c>
      <c r="E40" s="104">
        <f t="shared" si="2"/>
        <v>750511</v>
      </c>
      <c r="F40" s="104">
        <f t="shared" si="2"/>
        <v>203902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GROUNDED SOLUTIONS NETWORK </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184852.0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1.5227207E7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936522.0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106107.0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1822880.0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1400.0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18278968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292812.0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705039.0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997851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1.530956E7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1971557.0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17281117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18278968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GROUNDED SOLUTIONS NETWORK </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6287355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6287355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523946.25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15412059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29.41534365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15309560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6287355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523946.25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29.21971481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1822880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6287355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523946.25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3.479135503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32.89447916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12918746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15949062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0.8100003624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2899478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580866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3480344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6287355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0.5535466027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357210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2899478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0.1231980377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2023'!D40</f>
        <v>5332942</v>
      </c>
      <c r="E41" s="165">
        <f t="shared" ref="E41:E44" si="1">D41/$D$44</f>
        <v>0.8482011911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750511</v>
      </c>
      <c r="E42" s="165">
        <f t="shared" si="1"/>
        <v>0.1193683194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203902</v>
      </c>
      <c r="E43" s="165">
        <f t="shared" si="1"/>
        <v>0.03243048945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6287355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13052887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203902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64.01549274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16454688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997851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16.49012528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18278968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GROUNDED SOLUTIONS NETWORK </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181</v>
      </c>
      <c r="D5" s="177">
        <f>'Ratios 2021'!D8</f>
        <v>18.26327315</v>
      </c>
      <c r="E5" s="177">
        <f>'Ratios 2022'!D8</f>
        <v>5.813013635</v>
      </c>
      <c r="F5" s="177">
        <f>'Ratios 2023'!D8</f>
        <v>29.41534365</v>
      </c>
      <c r="G5" s="177">
        <f>average(D5:F5)</f>
        <v>17.83054348</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189</v>
      </c>
      <c r="D10" s="149">
        <f>'Ratios 2021'!D14</f>
        <v>10.59001863</v>
      </c>
      <c r="E10" s="149">
        <f>'Ratios 2022'!D14</f>
        <v>8.557610633</v>
      </c>
      <c r="F10" s="149">
        <f>'Ratios 2023'!D14</f>
        <v>29.21971481</v>
      </c>
      <c r="G10" s="177">
        <f>average(D10:F10)</f>
        <v>16.12244802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0.000006501534904</v>
      </c>
      <c r="E15" s="180">
        <f>'Ratios 2022'!D20</f>
        <v>8.470608067</v>
      </c>
      <c r="F15" s="180">
        <f>'Ratios 2023'!D20</f>
        <v>3.479135503</v>
      </c>
      <c r="G15" s="177">
        <f>average(D15:F15)</f>
        <v>3.983250024</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0.7277932966</v>
      </c>
      <c r="E20" s="163">
        <f>'Ratios 2022'!D26</f>
        <v>0.5860669595</v>
      </c>
      <c r="F20" s="163">
        <f>'Ratios 2023'!D26</f>
        <v>0.8100003624</v>
      </c>
      <c r="G20" s="181">
        <f>average(D20:F20)</f>
        <v>0.7079535395</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0.6713376583</v>
      </c>
      <c r="E25" s="163">
        <f>'Ratios 2022'!D33</f>
        <v>0.5710196523</v>
      </c>
      <c r="F25" s="163">
        <f>'Ratios 2023'!D33</f>
        <v>0.5535466027</v>
      </c>
      <c r="G25" s="181">
        <f>average(D25:F25)</f>
        <v>0.5986346378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0.0868568804</v>
      </c>
      <c r="E30" s="163">
        <f>'Ratios 2022'!D38</f>
        <v>0.1274616264</v>
      </c>
      <c r="F30" s="163">
        <f>'Ratios 2023'!D38</f>
        <v>0.1231980377</v>
      </c>
      <c r="G30" s="181">
        <f>average(D30:F30)</f>
        <v>0.1125055148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0.7550736353</v>
      </c>
      <c r="E35" s="163">
        <f>'Ratios 2022'!E41</f>
        <v>0.8300366879</v>
      </c>
      <c r="F35" s="163">
        <f>'Ratios 2023'!E41</f>
        <v>0.8482011911</v>
      </c>
      <c r="G35" s="181">
        <f t="shared" ref="G35:G37" si="1">average(D35:F35)</f>
        <v>0.8111038381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0.1336921458</v>
      </c>
      <c r="E36" s="163">
        <f>'Ratios 2022'!E42</f>
        <v>0.1284772992</v>
      </c>
      <c r="F36" s="163">
        <f>'Ratios 2023'!E42</f>
        <v>0.1193683194</v>
      </c>
      <c r="G36" s="181">
        <f t="shared" si="1"/>
        <v>0.1271792548</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0.1112342189</v>
      </c>
      <c r="E37" s="163">
        <f>'Ratios 2022'!E43</f>
        <v>0.04148601287</v>
      </c>
      <c r="F37" s="163">
        <f>'Ratios 2023'!E43</f>
        <v>0.03243048945</v>
      </c>
      <c r="G37" s="181">
        <f t="shared" si="1"/>
        <v>0.06171690707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15.09070563</v>
      </c>
      <c r="E42" s="166">
        <f>'Ratios 2022'!D49</f>
        <v>11.46698666</v>
      </c>
      <c r="F42" s="166">
        <f>'Ratios 2023'!D49</f>
        <v>64.01549274</v>
      </c>
      <c r="G42" s="183">
        <f>average(D42:F42)</f>
        <v>30.19106167</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8.466601583</v>
      </c>
      <c r="E47" s="149">
        <f>'Ratios 2022'!D54</f>
        <v>6.499688422</v>
      </c>
      <c r="F47" s="149">
        <f>'Ratios 2023'!D54</f>
        <v>16.49012528</v>
      </c>
      <c r="G47" s="177">
        <f>average(D47:F47)</f>
        <v>10.48547176</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0.04296097636</v>
      </c>
      <c r="E52" s="184">
        <f>'Ratios 2022'!D59</f>
        <v>0</v>
      </c>
      <c r="F52" s="184">
        <f>'Ratios 2023'!D59</f>
        <v>0</v>
      </c>
      <c r="G52" s="185">
        <f>average(D52:F52)</f>
        <v>0.01432032545</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GROUNDED SOLUTIONS NETWORK </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GROUNDED SOLUTIONS NETWORK </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389754.0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5806701.0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6196455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1670789.0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106245.0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1777034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4214.0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800.0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7978503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GROUNDED SOLUTIONS NETWORK </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96080</v>
      </c>
      <c r="D3" s="99">
        <v>96080.0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493345</v>
      </c>
      <c r="D7" s="99">
        <v>276883.0</v>
      </c>
      <c r="E7" s="99">
        <v>133406.0</v>
      </c>
      <c r="F7" s="99">
        <v>83056.0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1631668</v>
      </c>
      <c r="D9" s="99">
        <v>1351575.0</v>
      </c>
      <c r="E9" s="99">
        <v>147802.0</v>
      </c>
      <c r="F9" s="99">
        <v>132291.0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59924</v>
      </c>
      <c r="D10" s="99">
        <v>44085.0</v>
      </c>
      <c r="E10" s="99">
        <v>9470.0</v>
      </c>
      <c r="F10" s="99">
        <v>6369.0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124648</v>
      </c>
      <c r="D11" s="99">
        <v>91701.0</v>
      </c>
      <c r="E11" s="99">
        <v>19698.0</v>
      </c>
      <c r="F11" s="99">
        <v>13249.0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168615</v>
      </c>
      <c r="D12" s="99">
        <v>132613.0</v>
      </c>
      <c r="E12" s="99">
        <v>20710.0</v>
      </c>
      <c r="F12" s="99">
        <v>15292.0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68828</v>
      </c>
      <c r="D16" s="99">
        <v>0.0</v>
      </c>
      <c r="E16" s="99">
        <v>68828.0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116500</v>
      </c>
      <c r="D18" s="99">
        <v>0.0</v>
      </c>
      <c r="E18" s="99">
        <v>0.0</v>
      </c>
      <c r="F18" s="99">
        <v>116500.0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599369</v>
      </c>
      <c r="D20" s="99">
        <v>557579.0</v>
      </c>
      <c r="E20" s="99">
        <v>17868.0</v>
      </c>
      <c r="F20" s="99">
        <v>23922.0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159861</v>
      </c>
      <c r="D22" s="99">
        <v>102553.0</v>
      </c>
      <c r="E22" s="99">
        <v>47183.0</v>
      </c>
      <c r="F22" s="99">
        <v>10125.0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38495</v>
      </c>
      <c r="D25" s="99">
        <v>28739.0</v>
      </c>
      <c r="E25" s="99">
        <v>5347.0</v>
      </c>
      <c r="F25" s="99">
        <v>4409.0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9076</v>
      </c>
      <c r="D26" s="99">
        <v>4152.0</v>
      </c>
      <c r="E26" s="99">
        <v>3397.0</v>
      </c>
      <c r="F26" s="99">
        <v>1527.0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26309</v>
      </c>
      <c r="D28" s="99">
        <v>24509.0</v>
      </c>
      <c r="E28" s="99">
        <v>300.0</v>
      </c>
      <c r="F28" s="99">
        <v>1500.0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53944</v>
      </c>
      <c r="D34" s="99">
        <v>53944.0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44774</v>
      </c>
      <c r="D35" s="99">
        <v>22893.0</v>
      </c>
      <c r="E35" s="99">
        <v>19507.0</v>
      </c>
      <c r="F35" s="99">
        <v>2374.0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3691436</v>
      </c>
      <c r="D40" s="104">
        <f t="shared" si="2"/>
        <v>2787306</v>
      </c>
      <c r="E40" s="104">
        <f t="shared" si="2"/>
        <v>493516</v>
      </c>
      <c r="F40" s="104">
        <f t="shared" si="2"/>
        <v>410614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GROUNDED SOLUTIONS NETWORK </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505350.0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5112792.0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2149941.0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37150.0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1943752.0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9748987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254086.0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667799.0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418826.0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1340711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3257698.0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5150578.0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8408276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9748987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GROUNDED SOLUTIONS NETWORK </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3691436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3691436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307619.6667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5618142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18.26327315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3257698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3691436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307619.6667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10.59001863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3691436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307619.6667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0.000006501534904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18.26327966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5806701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7978503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0.7277932966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2125013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353187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2478200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3691436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0.6713376583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184572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2125013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0.0868568804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2787306</v>
      </c>
      <c r="E41" s="165">
        <f t="shared" ref="E41:E44" si="1">D41/$D$44</f>
        <v>0.7550736353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493516</v>
      </c>
      <c r="E42" s="165">
        <f t="shared" si="1"/>
        <v>0.1336921458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410614</v>
      </c>
      <c r="E43" s="165">
        <f t="shared" si="1"/>
        <v>0.1112342189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3691436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6196455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410614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15.09070563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7805233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921885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8.466601583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418826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9748987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0.04296097636</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GROUNDED SOLUTIONS NETWORK </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419276.0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1900461.0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2319737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1565631.0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143302.0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1708933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29133.0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2890.0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2890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4060693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GROUNDED SOLUTIONS NETWORK </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693847</v>
      </c>
      <c r="D3" s="99">
        <v>693847.0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504306</v>
      </c>
      <c r="D7" s="99">
        <v>342286.0</v>
      </c>
      <c r="E7" s="99">
        <v>107831.0</v>
      </c>
      <c r="F7" s="99">
        <v>54189.0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1802553</v>
      </c>
      <c r="D9" s="99">
        <v>1617604.0</v>
      </c>
      <c r="E9" s="99">
        <v>119740.0</v>
      </c>
      <c r="F9" s="99">
        <v>65209.0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294036</v>
      </c>
      <c r="D11" s="99">
        <v>241656.0</v>
      </c>
      <c r="E11" s="99">
        <v>39606.0</v>
      </c>
      <c r="F11" s="99">
        <v>12774.0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183551</v>
      </c>
      <c r="D12" s="99">
        <v>157064.0</v>
      </c>
      <c r="E12" s="99">
        <v>17887.0</v>
      </c>
      <c r="F12" s="99">
        <v>8600.0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73068</v>
      </c>
      <c r="D16" s="99">
        <v>0.0</v>
      </c>
      <c r="E16" s="99">
        <v>73068.0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30000</v>
      </c>
      <c r="D18" s="99">
        <v>0.0</v>
      </c>
      <c r="E18" s="99">
        <v>0.0</v>
      </c>
      <c r="F18" s="99">
        <v>30000.0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541206</v>
      </c>
      <c r="D20" s="99">
        <v>429385.0</v>
      </c>
      <c r="E20" s="99">
        <v>106893.0</v>
      </c>
      <c r="F20" s="99">
        <v>4928.0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288893</v>
      </c>
      <c r="D22" s="99">
        <v>160364.0</v>
      </c>
      <c r="E22" s="99">
        <v>119756.0</v>
      </c>
      <c r="F22" s="99">
        <v>8773.0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68792</v>
      </c>
      <c r="D25" s="99">
        <v>51436.0</v>
      </c>
      <c r="E25" s="99">
        <v>9785.0</v>
      </c>
      <c r="F25" s="99">
        <v>7571.0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97773</v>
      </c>
      <c r="D26" s="99">
        <v>82711.0</v>
      </c>
      <c r="E26" s="99">
        <v>6758.0</v>
      </c>
      <c r="F26" s="99">
        <v>8304.0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241997</v>
      </c>
      <c r="D28" s="99">
        <v>238458.0</v>
      </c>
      <c r="E28" s="99">
        <v>3539.0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450</v>
      </c>
      <c r="D29" s="99">
        <v>0.0</v>
      </c>
      <c r="E29" s="99">
        <v>450.0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55798</v>
      </c>
      <c r="D34" s="99">
        <v>32672.0</v>
      </c>
      <c r="E34" s="99">
        <v>21177.0</v>
      </c>
      <c r="F34" s="99">
        <v>1949.0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4876270</v>
      </c>
      <c r="D40" s="104">
        <f t="shared" si="2"/>
        <v>4047483</v>
      </c>
      <c r="E40" s="104">
        <f t="shared" si="2"/>
        <v>626490</v>
      </c>
      <c r="F40" s="104">
        <f t="shared" si="2"/>
        <v>202297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GROUNDED SOLUTIONS NETWORK </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691447.0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1670705.0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1947012.0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71548.0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3442081.0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460055.0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8282848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264871.0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409117.0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673988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3477435.0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4131425.0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7608860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8282848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