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<sst xmlns="http://schemas.openxmlformats.org/spreadsheetml/2006/main" count="879" uniqueCount="256">
  <si>
    <t>ACCESS SUPPORTS FOR LIVING</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</si>
  <si>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</si>
  <si>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</si>
  <si>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</si>
  <si>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</si>
  <si>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</si>
  <si>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</si>
  <si>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</si>
  <si>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</si>
  <si>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</si>
  <si>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</si>
  <si>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</si>
  <si>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</si>
  <si>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</si>
  <si>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</si>
  <si>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</si>
  <si>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</si>
  <si>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</si>
  <si>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</si>
  <si>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</si>
  <si>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</si>
  <si>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</si>
  <si>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</si>
  <si>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</si>
  <si>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</si>
  <si>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</si>
  <si>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</si>
  <si>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</si>
  <si>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</si>
  <si>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</si>
  <si>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</si>
  <si>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</si>
  <si>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</si>
  <si>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</si>
  <si>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</si>
  <si>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</si>
  <si>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</si>
  <si>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</si>
  <si>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</si>
  <si>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</si>
  <si>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</si>
  <si>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</si>
  <si>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</si>
  <si>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</si>
  <si>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</si>
  <si>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</si>
  <si>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</si>
  <si>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</si>
  <si>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</si>
  <si>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</si>
  <si>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</si>
  <si>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</si>
  <si>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</si>
  <si>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</si>
  <si>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</si>
  <si>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</si>
  <si>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</si>
  <si>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</si>
  <si>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</si>
  <si>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</si>
  <si>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</si>
  <si>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</si>
  <si>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</si>
  <si>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</si>
  <si>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FEES FROM SERVICES</t>
  </si>
  <si>
    <t>SUBCONTRACT AND INDUSTRIAL OPERAT</t>
  </si>
  <si>
    <t>AFFORDABLE HOUSING GRANT</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</si>
  <si>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</si>
  <si>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</si>
  <si>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</si>
  <si>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</si>
  <si>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</si>
  <si>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</si>
  <si>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</si>
  <si>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</si>
  <si>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</si>
  <si>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</si>
  <si>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</si>
  <si>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</si>
  <si>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</si>
  <si>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</si>
  <si>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</si>
  <si>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</si>
  <si>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</si>
  <si>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</si>
  <si>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</si>
  <si>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</si>
  <si>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</si>
  <si>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</si>
  <si>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</si>
  <si>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</si>
  <si>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</si>
  <si>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</si>
  <si>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</si>
  <si>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</si>
  <si>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</si>
  <si>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</si>
  <si>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</si>
  <si>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</si>
  <si>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INVESTMENT IN SUBSIDIARIES</t>
  </si>
  <si>
    <t>MANAGEMENT FEE</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</si>
  <si>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</si>
  <si>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</si>
  <si>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</si>
  <si>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</si>
  <si>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</si>
  <si>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</si>
  <si>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</si>
  <si>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</si>
  <si>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</si>
  <si>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</si>
  <si>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</si>
  <si>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</si>
  <si>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</si>
  <si>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</si>
  <si>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</si>
  <si>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</si>
  <si>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</si>
  <si>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</si>
  <si>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</si>
  <si>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</si>
  <si>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</si>
  <si>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</si>
  <si>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</si>
  <si>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</si>
  <si>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</si>
  <si>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</si>
  <si>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</si>
  <si>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</si>
  <si>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</si>
  <si>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</si>
  <si>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</si>
  <si>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</si>
  <si>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</si>
  <si>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</si>
  <si>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</si>
  <si>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</si>
  <si>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</si>
  <si>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</si>
  <si>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UNRELATED BUSINESS INCO</t>
  </si>
  <si>
    <t>PROGRAM PARTICIPANT ASS</t>
  </si>
  <si>
    <t>NISH NYSID COMMISSIONS/</t>
  </si>
  <si>
    <t>PROGRAM PARTICIPANT'S M</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</si>
  <si>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</si>
  <si>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</si>
  <si>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</si>
  <si>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</si>
  <si>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</si>
  <si>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</si>
  <si>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</si>
  <si>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</si>
  <si>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</si>
  <si>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</si>
  <si>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</si>
  <si>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</si>
  <si>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</si>
  <si>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</si>
  <si>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</si>
  <si>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</si>
  <si>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</si>
  <si>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</si>
  <si>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</si>
  <si>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</si>
  <si>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</si>
  <si>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</si>
  <si>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</si>
  <si>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</si>
  <si>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</si>
  <si>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</si>
  <si>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</si>
  <si>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</si>
  <si>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</si>
  <si>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</si>
  <si>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</si>
  <si>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</si>
  <si>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</si>
  <si>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</si>
  <si>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</si>
  <si>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</si>
  <si>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</si>
  <si>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</si>
  <si>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</si>
  <si>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</si>
  <si>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</si>
  <si>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</si>
  <si>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</si>
  <si>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</si>
  <si>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</si>
  <si>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</si>
  <si>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</si>
  <si>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</si>
  <si>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</si>
  <si>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</si>
  <si>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</si>
  <si>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</si>
  <si>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</si>
  <si>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</si>
  <si>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</si>
  <si>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</si>
  <si>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</si>
  <si>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</si>
  <si>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</si>
  <si>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</si>
  <si>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</si>
  <si>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</si>
  <si>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</si>
  <si>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</si>
  <si>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</si>
  <si>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</si>
  <si>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</si>
  <si>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</si>
  <si>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</si>
  <si>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</si>
  <si>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</si>
  <si>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</si>
  <si>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</si>
  <si>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</si>
  <si>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</si>
  <si>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</si>
  <si>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</si>
  <si>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</si>
  <si>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</si>
  <si>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</si>
  <si>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</si>
  <si>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</si>
  <si>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</si>
  <si>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</si>
  <si>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</si>
  <si>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</si>
  <si>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</si>
  <si>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</si>
  <si>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</si>
  <si>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</si>
  <si>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</si>
  <si>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</si>
  <si>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</si>
  <si>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</si>
  <si>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</si>
  <si>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</si>
  <si>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</si>
  <si>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</si>
  <si>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</si>
  <si>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</si>
  <si>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</si>
  <si>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INVESTMENT IN SUBSIDIARIES</t>
  </si>
  <si>
    <t>OTHER</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</si>
  <si>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</si>
  <si>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</si>
  <si>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DISABLED WAGES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</si>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</sst>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ACCESS SUPPORTS FOR LIVING</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2022'!C40</f>
        <v>107134527</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2022'!C31</f>
        <v>2095910</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105038617</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8753218.083</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2022'!E2+'Balance Sheet 2022'!E3</f>
        <v>9022285</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1.030739199</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2022'!E30</f>
        <v>46605435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2022'!C40</f>
        <v>107134527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8927877.25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5.220214581</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2022'!E13:E15)</f>
        <v>6771501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2022'!C40</f>
        <v>107134527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8927877.25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0.7584670813</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1.789206281</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2022'!E2:E7,'Revenues 2022'!F10:F15)</f>
        <v>70949500</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2022'!F44</f>
        <v>108536436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0.6536929221</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2022'!C7:C9)</f>
        <v>67922393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2022'!C10:C12)</f>
        <v>16004648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83927041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2022'!C40</f>
        <v>107134527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0.7833799556</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2022'!C10:C11)</f>
        <v>7930464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2022'!C7:C9)</f>
        <v>67922393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0.1167577238</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246</v>
      </c>
      <c r="D41" s="75">
        <f>'Expenses 2022'!D40</f>
        <v>94962724</v>
      </c>
      <c r="E41" s="165">
        <f t="shared" ref="E41:E44" si="1">D41/$D$44</f>
        <v>0.8863876722</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2022'!E40</f>
        <v>12153737</v>
      </c>
      <c r="E42" s="165">
        <f t="shared" si="1"/>
        <v>0.1134436987</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2022'!F40</f>
        <v>18066</v>
      </c>
      <c r="E43" s="165">
        <f t="shared" si="1"/>
        <v>0.0001686291106</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107134527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2022'!F9</f>
        <v>20301167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2022'!F40</f>
        <v>18066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1123.722296</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2022'!E2:E10)</f>
        <v>34698297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2022'!E19:E22)</f>
        <v>15726672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2.206334373</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2022'!E25:E26)</f>
        <v>3971587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2022'!E18</f>
        <v>76627460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0.05182981401</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ACCESS SUPPORTS FOR LIVING</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2.3071327E7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57254.0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23128581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6.7170347E7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1.3304744E7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45602.0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80520693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489712.0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247</v>
      </c>
      <c r="D26" s="50">
        <v>0.0</v>
      </c>
      <c r="E26" s="50">
        <v>227495.0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63983.0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163512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163512</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2871436.0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1336826.0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1534610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100</v>
      </c>
      <c r="D39" s="74"/>
      <c r="E39" s="48">
        <v>3038125.0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101</v>
      </c>
      <c r="D40" s="74"/>
      <c r="E40" s="48">
        <v>14457.0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99</v>
      </c>
      <c r="D41" s="74"/>
      <c r="E41" s="48">
        <v>-370492.0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2682090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108519198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ACCESS SUPPORTS FOR LIVING</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2281190</v>
      </c>
      <c r="D7" s="99">
        <v>782712.0</v>
      </c>
      <c r="E7" s="99">
        <v>1498478.0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59443601</v>
      </c>
      <c r="D9" s="99">
        <v>5.393415E7</v>
      </c>
      <c r="E9" s="99">
        <v>5509451.0</v>
      </c>
      <c r="F9" s="99">
        <v>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9086144</v>
      </c>
      <c r="D11" s="99">
        <v>7730719.0</v>
      </c>
      <c r="E11" s="99">
        <v>1355290.0</v>
      </c>
      <c r="F11" s="99">
        <v>135.0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7191220</v>
      </c>
      <c r="D12" s="99">
        <v>6450923.0</v>
      </c>
      <c r="E12" s="99">
        <v>740190.0</v>
      </c>
      <c r="F12" s="99">
        <v>107.0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117186</v>
      </c>
      <c r="D14" s="99">
        <v>3759.0</v>
      </c>
      <c r="E14" s="99">
        <v>113427.0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72892</v>
      </c>
      <c r="D15" s="99">
        <v>0.0</v>
      </c>
      <c r="E15" s="99">
        <v>72892.0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102667</v>
      </c>
      <c r="D16" s="99">
        <v>13342.0</v>
      </c>
      <c r="E16" s="99">
        <v>89325.0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98511</v>
      </c>
      <c r="D21" s="99">
        <v>16985.0</v>
      </c>
      <c r="E21" s="99">
        <v>81526.0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3837288</v>
      </c>
      <c r="D22" s="99">
        <v>3068684.0</v>
      </c>
      <c r="E22" s="99">
        <v>768604.0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2602616</v>
      </c>
      <c r="D23" s="99">
        <v>1546535.0</v>
      </c>
      <c r="E23" s="99">
        <v>1056081.0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9943961</v>
      </c>
      <c r="D25" s="99">
        <v>9566687.0</v>
      </c>
      <c r="E25" s="99">
        <v>377274.0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1683967</v>
      </c>
      <c r="D26" s="99">
        <v>1541739.0</v>
      </c>
      <c r="E26" s="99">
        <v>142228.0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301812</v>
      </c>
      <c r="D28" s="99">
        <v>192434.0</v>
      </c>
      <c r="E28" s="99">
        <v>109378.0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213711</v>
      </c>
      <c r="D29" s="99">
        <v>174000.0</v>
      </c>
      <c r="E29" s="99">
        <v>39711.0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2560581</v>
      </c>
      <c r="D31" s="99">
        <v>2231455.0</v>
      </c>
      <c r="E31" s="99">
        <v>329126.0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2349119</v>
      </c>
      <c r="D32" s="99">
        <v>1521484.0</v>
      </c>
      <c r="E32" s="99">
        <v>827635.0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248</v>
      </c>
      <c r="C34" s="98">
        <f t="shared" si="1"/>
        <v>4505215</v>
      </c>
      <c r="D34" s="99">
        <v>4503167.0</v>
      </c>
      <c r="E34" s="99">
        <v>2048.0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8">
        <f t="shared" si="1"/>
        <v>2461205</v>
      </c>
      <c r="D35" s="99">
        <v>2449098.0</v>
      </c>
      <c r="E35" s="99">
        <v>12107.0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402</v>
      </c>
      <c r="D36" s="99">
        <v>227.0</v>
      </c>
      <c r="E36" s="99">
        <v>175.0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108853288</v>
      </c>
      <c r="D40" s="104">
        <f t="shared" si="2"/>
        <v>95728100</v>
      </c>
      <c r="E40" s="104">
        <f t="shared" si="2"/>
        <v>13124946</v>
      </c>
      <c r="F40" s="104">
        <f t="shared" si="2"/>
        <v>242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ACCESS SUPPORTS FOR LIVING</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1.42086E7</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469419.0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381507.0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2.1862612E7</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1312694.0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1159472.0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4.8494009E7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3.3484903E7</v>
      </c>
      <c r="E12" s="109">
        <f>D11-D12</f>
        <v>15009106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7574606.0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2.0128865E7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82106881</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1.1859228E7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2566842.0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456354.0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3217147.0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1.304661E7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31146181</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4.7109193E7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3851507.0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50960700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82106881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ACCESS SUPPORTS FOR LIVING</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2023'!C40</f>
        <v>108853288</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2023'!C31</f>
        <v>2560581</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106292707</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8857725.583</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2023'!E2+'Balance Sheet 2023'!E3</f>
        <v>14678019</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1.657086671</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2023'!E30</f>
        <v>47109193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2023'!C40</f>
        <v>108853288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9071107.333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5.193323292</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2023'!E13:E15)</f>
        <v>7574606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2023'!C40</f>
        <v>108853288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9071107.333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0.835025507</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2.492112178</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2023'!E2:E7,'Revenues 2023'!F10:F15)</f>
        <v>67170347</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2023'!F44</f>
        <v>108519198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0.6189720182</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2023'!C7:C9)</f>
        <v>61724791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2023'!C10:C12)</f>
        <v>16277364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78002155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2023'!C40</f>
        <v>108853288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0.7165806053</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2023'!C10:C11)</f>
        <v>9086144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2023'!C7:C9)</f>
        <v>61724791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0.1472041274</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249</v>
      </c>
      <c r="D41" s="75">
        <f>'Expenses 2023'!D40</f>
        <v>95728100</v>
      </c>
      <c r="E41" s="165">
        <f t="shared" ref="E41:E44" si="1">D41/$D$44</f>
        <v>0.8794231369</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2023'!E40</f>
        <v>13124946</v>
      </c>
      <c r="E42" s="165">
        <f t="shared" si="1"/>
        <v>0.1205746399</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2023'!F40</f>
        <v>242</v>
      </c>
      <c r="E43" s="165">
        <f t="shared" si="1"/>
        <v>0.00000222317584</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108853288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2023'!F9</f>
        <v>23128581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2023'!F40</f>
        <v>242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95572.64876</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2023'!E2:E10)</f>
        <v>39394304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2023'!E19:E22)</f>
        <v>14426070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2.730771721</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2023'!E25:E26)</f>
        <v>3217147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2023'!E18</f>
        <v>82106881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0.03918242857</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ACCESS SUPPORTS FOR LIVING</v>
      </c>
      <c r="B1" s="2" t="s">
        <v>250</v>
      </c>
      <c r="C1" s="139"/>
      <c r="D1" s="139"/>
      <c r="E1" s="139"/>
      <c r="F1" s="140"/>
      <c r="G1" s="140"/>
      <c r="H1" s="140"/>
      <c r="I1" s="43"/>
      <c r="J1" s="43"/>
      <c r="K1" s="43"/>
      <c r="L1" s="43"/>
      <c r="M1" s="43"/>
      <c r="N1" s="43"/>
      <c r="O1" s="43"/>
      <c r="P1" s="43"/>
      <c r="Q1" s="43"/>
      <c r="R1" s="43"/>
      <c r="S1" s="43"/>
      <c r="T1" s="43"/>
      <c r="U1" s="43"/>
      <c r="V1" s="43"/>
      <c r="W1" s="43"/>
      <c r="X1" s="43"/>
      <c r="Y1" s="43"/>
    </row>
    <row r="2">
      <c r="A2" s="141" t="s">
        <v>186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9"/>
      <c r="B5" s="49"/>
      <c r="C5" s="148" t="s">
        <v>186</v>
      </c>
      <c r="D5" s="177">
        <f>'Ratios 2021'!D8</f>
        <v>2.363807025</v>
      </c>
      <c r="E5" s="177">
        <f>'Ratios 2022'!D8</f>
        <v>1.030739199</v>
      </c>
      <c r="F5" s="177">
        <f>'Ratios 2023'!D8</f>
        <v>1.657086671</v>
      </c>
      <c r="G5" s="177">
        <f>average(D5:F5)</f>
        <v>1.683877632</v>
      </c>
      <c r="H5" s="150" t="s">
        <v>193</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194</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195</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9"/>
      <c r="B10" s="49"/>
      <c r="C10" s="148" t="s">
        <v>194</v>
      </c>
      <c r="D10" s="149">
        <f>'Ratios 2021'!D14</f>
        <v>6.051053522</v>
      </c>
      <c r="E10" s="149">
        <f>'Ratios 2022'!D14</f>
        <v>5.220214581</v>
      </c>
      <c r="F10" s="149">
        <f>'Ratios 2023'!D14</f>
        <v>5.193323292</v>
      </c>
      <c r="G10" s="177">
        <f>average(D10:F10)</f>
        <v>5.488197132</v>
      </c>
      <c r="H10" s="150" t="s">
        <v>193</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9"/>
      <c r="B15" s="49"/>
      <c r="C15" s="148" t="s">
        <v>202</v>
      </c>
      <c r="D15" s="180">
        <f>'Ratios 2021'!D20</f>
        <v>1.01832587</v>
      </c>
      <c r="E15" s="180">
        <f>'Ratios 2022'!D20</f>
        <v>0.7584670813</v>
      </c>
      <c r="F15" s="180">
        <f>'Ratios 2023'!D20</f>
        <v>0.835025507</v>
      </c>
      <c r="G15" s="177">
        <f>average(D15:F15)</f>
        <v>0.8706061527</v>
      </c>
      <c r="H15" s="150" t="s">
        <v>193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9"/>
      <c r="B20" s="49"/>
      <c r="C20" s="148" t="s">
        <v>204</v>
      </c>
      <c r="D20" s="163">
        <f>'Ratios 2021'!D26</f>
        <v>0.8257356562</v>
      </c>
      <c r="E20" s="163">
        <f>'Ratios 2022'!D26</f>
        <v>0.6536929221</v>
      </c>
      <c r="F20" s="163">
        <f>'Ratios 2023'!D26</f>
        <v>0.6189720182</v>
      </c>
      <c r="G20" s="181">
        <f>average(D20:F20)</f>
        <v>0.6994668655</v>
      </c>
      <c r="H20" s="150" t="s">
        <v>208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9"/>
      <c r="B25" s="49"/>
      <c r="C25" s="148" t="s">
        <v>214</v>
      </c>
      <c r="D25" s="163">
        <f>'Ratios 2021'!D33</f>
        <v>0.7503683176</v>
      </c>
      <c r="E25" s="163">
        <f>'Ratios 2022'!D33</f>
        <v>0.7833799556</v>
      </c>
      <c r="F25" s="163">
        <f>'Ratios 2023'!D33</f>
        <v>0.7165806053</v>
      </c>
      <c r="G25" s="181">
        <f>average(D25:F25)</f>
        <v>0.7501096261</v>
      </c>
      <c r="H25" s="150" t="s">
        <v>215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9"/>
      <c r="B30" s="49"/>
      <c r="C30" s="148" t="s">
        <v>216</v>
      </c>
      <c r="D30" s="163">
        <f>'Ratios 2021'!D38</f>
        <v>0.1185035615</v>
      </c>
      <c r="E30" s="163">
        <f>'Ratios 2022'!D38</f>
        <v>0.1167577238</v>
      </c>
      <c r="F30" s="163">
        <f>'Ratios 2023'!D38</f>
        <v>0.1472041274</v>
      </c>
      <c r="G30" s="181">
        <f>average(D30:F30)</f>
        <v>0.1274884709</v>
      </c>
      <c r="H30" s="150" t="s">
        <v>219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9"/>
      <c r="B35" s="49"/>
      <c r="C35" s="148" t="s">
        <v>255</v>
      </c>
      <c r="D35" s="163">
        <f>'Ratios 2021'!E41</f>
        <v>0.8908650753</v>
      </c>
      <c r="E35" s="163">
        <f>'Ratios 2022'!E41</f>
        <v>0.8863876722</v>
      </c>
      <c r="F35" s="163">
        <f>'Ratios 2023'!E41</f>
        <v>0.8794231369</v>
      </c>
      <c r="G35" s="181">
        <f t="shared" ref="G35:G37" si="1">average(D35:F35)</f>
        <v>0.8855586281</v>
      </c>
      <c r="H35" s="181"/>
      <c r="I35" s="43"/>
      <c r="J35" s="43"/>
      <c r="K35" s="43"/>
      <c r="L35" s="43"/>
      <c r="M35" s="43"/>
      <c r="N35" s="43"/>
      <c r="O35" s="43"/>
      <c r="P35" s="43"/>
      <c r="Q35" s="43"/>
      <c r="R35" s="43"/>
      <c r="S35" s="43"/>
      <c r="T35" s="43"/>
      <c r="U35" s="43"/>
      <c r="V35" s="43"/>
      <c r="W35" s="43"/>
      <c r="X35" s="43"/>
      <c r="Y35" s="43"/>
    </row>
    <row r="36">
      <c r="A36" s="139"/>
      <c r="B36" s="52"/>
      <c r="C36" s="148" t="s">
        <v>223</v>
      </c>
      <c r="D36" s="163">
        <f>'Ratios 2021'!E42</f>
        <v>0.1091349247</v>
      </c>
      <c r="E36" s="163">
        <f>'Ratios 2022'!E42</f>
        <v>0.1134436987</v>
      </c>
      <c r="F36" s="163">
        <f>'Ratios 2023'!E42</f>
        <v>0.1205746399</v>
      </c>
      <c r="G36" s="181">
        <f t="shared" si="1"/>
        <v>0.1143844211</v>
      </c>
      <c r="H36" s="181"/>
      <c r="I36" s="43"/>
      <c r="J36" s="43"/>
      <c r="K36" s="43"/>
      <c r="L36" s="43"/>
      <c r="M36" s="43"/>
      <c r="N36" s="43"/>
      <c r="O36" s="43"/>
      <c r="P36" s="43"/>
      <c r="Q36" s="43"/>
      <c r="R36" s="43"/>
      <c r="S36" s="43"/>
      <c r="T36" s="43"/>
      <c r="U36" s="43"/>
      <c r="V36" s="43"/>
      <c r="W36" s="43"/>
      <c r="X36" s="43"/>
      <c r="Y36" s="43"/>
    </row>
    <row r="37">
      <c r="A37" s="139"/>
      <c r="B37" s="182"/>
      <c r="C37" s="148" t="s">
        <v>224</v>
      </c>
      <c r="D37" s="163">
        <f>'Ratios 2021'!E43</f>
        <v>0</v>
      </c>
      <c r="E37" s="163">
        <f>'Ratios 2022'!E43</f>
        <v>0.0001686291106</v>
      </c>
      <c r="F37" s="163">
        <f>'Ratios 2023'!E43</f>
        <v>0.00000222317584</v>
      </c>
      <c r="G37" s="181">
        <f t="shared" si="1"/>
        <v>0.00005695076214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9"/>
      <c r="B42" s="49"/>
      <c r="C42" s="148" t="s">
        <v>229</v>
      </c>
      <c r="D42" s="166" t="str">
        <f>'Ratios 2021'!D49</f>
        <v>$0</v>
      </c>
      <c r="E42" s="166">
        <f>'Ratios 2022'!D49</f>
        <v>1123.722296</v>
      </c>
      <c r="F42" s="166">
        <f>'Ratios 2023'!D49</f>
        <v>95572.64876</v>
      </c>
      <c r="G42" s="183">
        <f>average(D42:F42)</f>
        <v>48348.18553</v>
      </c>
      <c r="H42" s="150" t="s">
        <v>230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9"/>
      <c r="B47" s="49"/>
      <c r="C47" s="148" t="s">
        <v>235</v>
      </c>
      <c r="D47" s="149">
        <f>'Ratios 2021'!D54</f>
        <v>2.303668892</v>
      </c>
      <c r="E47" s="149">
        <f>'Ratios 2022'!D54</f>
        <v>2.206334373</v>
      </c>
      <c r="F47" s="149">
        <f>'Ratios 2023'!D54</f>
        <v>2.730771721</v>
      </c>
      <c r="G47" s="177">
        <f>average(D47:F47)</f>
        <v>2.413591662</v>
      </c>
      <c r="H47" s="150" t="s">
        <v>236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9"/>
      <c r="B52" s="49"/>
      <c r="C52" s="148" t="s">
        <v>241</v>
      </c>
      <c r="D52" s="184">
        <f>'Ratios 2021'!D59</f>
        <v>0.06815937458</v>
      </c>
      <c r="E52" s="184">
        <f>'Ratios 2022'!D59</f>
        <v>0.05182981401</v>
      </c>
      <c r="F52" s="184">
        <f>'Ratios 2023'!D59</f>
        <v>0.03918242857</v>
      </c>
      <c r="G52" s="185">
        <f>average(D52:F52)</f>
        <v>0.05305720572</v>
      </c>
      <c r="H52" s="150" t="s">
        <v>242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ACCESS SUPPORTS FOR LIVING</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ACCESS SUPPORTS FOR LIVING</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16461.0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16461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7.90006E7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1.2724259E7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44375.0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91769234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178402.0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1274839.0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1077511.0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197328</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197328</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3731281.0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1976587.0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1754694</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1204620.0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488146.0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101</v>
      </c>
      <c r="D41" s="74"/>
      <c r="E41" s="48">
        <v>64106.0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1756872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95672991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ACCESS SUPPORTS FOR LIVING</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2214793</v>
      </c>
      <c r="D7" s="99">
        <v>759930.0</v>
      </c>
      <c r="E7" s="99">
        <v>1454863.0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53758934</v>
      </c>
      <c r="D9" s="99">
        <v>5.029505E7</v>
      </c>
      <c r="E9" s="99">
        <v>3463884.0</v>
      </c>
      <c r="F9" s="99">
        <v>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6633086</v>
      </c>
      <c r="D11" s="99">
        <v>6164409.0</v>
      </c>
      <c r="E11" s="99">
        <v>468677.0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6053809</v>
      </c>
      <c r="D12" s="99">
        <v>5545805.0</v>
      </c>
      <c r="E12" s="99">
        <v>508004.0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10393</v>
      </c>
      <c r="D14" s="99">
        <v>10036.0</v>
      </c>
      <c r="E14" s="99">
        <v>357.0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215491</v>
      </c>
      <c r="D15" s="99">
        <v>56529.0</v>
      </c>
      <c r="E15" s="99">
        <v>158962.0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107748</v>
      </c>
      <c r="D16" s="99">
        <v>2250.0</v>
      </c>
      <c r="E16" s="99">
        <v>105498.0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123830</v>
      </c>
      <c r="D21" s="99">
        <v>62706.0</v>
      </c>
      <c r="E21" s="99">
        <v>61124.0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3739468</v>
      </c>
      <c r="D22" s="99">
        <v>3092918.0</v>
      </c>
      <c r="E22" s="99">
        <v>646550.0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2325576</v>
      </c>
      <c r="D23" s="99">
        <v>1326856.0</v>
      </c>
      <c r="E23" s="99">
        <v>998720.0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8484645</v>
      </c>
      <c r="D25" s="99">
        <v>8141106.0</v>
      </c>
      <c r="E25" s="99">
        <v>343539.0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1037747</v>
      </c>
      <c r="D26" s="99">
        <v>973119.0</v>
      </c>
      <c r="E26" s="99">
        <v>64628.0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268373</v>
      </c>
      <c r="D28" s="99">
        <v>155557.0</v>
      </c>
      <c r="E28" s="99">
        <v>112816.0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5108</v>
      </c>
      <c r="D29" s="99">
        <v>2903.0</v>
      </c>
      <c r="E29" s="99">
        <v>2205.0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501200</v>
      </c>
      <c r="D30" s="99">
        <v>0.0</v>
      </c>
      <c r="E30" s="99">
        <v>501200.0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1925065</v>
      </c>
      <c r="D31" s="99">
        <v>1718523.0</v>
      </c>
      <c r="E31" s="99">
        <v>206542.0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1800953</v>
      </c>
      <c r="D32" s="99">
        <v>977867.0</v>
      </c>
      <c r="E32" s="99">
        <v>823086.0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102" t="s">
        <v>139</v>
      </c>
      <c r="C34" s="98">
        <f t="shared" si="1"/>
        <v>54507</v>
      </c>
      <c r="D34" s="99">
        <v>0.0</v>
      </c>
      <c r="E34" s="99">
        <v>54507.0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1508457</v>
      </c>
      <c r="D35" s="99">
        <v>1505413.0</v>
      </c>
      <c r="E35" s="99">
        <v>3044.0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141</v>
      </c>
      <c r="C36" s="98">
        <f t="shared" si="1"/>
        <v>533500</v>
      </c>
      <c r="D36" s="99">
        <v>533500.0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142</v>
      </c>
      <c r="C37" s="98">
        <f t="shared" si="1"/>
        <v>195176</v>
      </c>
      <c r="D37" s="99">
        <v>187257.0</v>
      </c>
      <c r="E37" s="99">
        <v>7919.0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4701</v>
      </c>
      <c r="D38" s="99">
        <v>4701.0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91502560</v>
      </c>
      <c r="D40" s="104">
        <f t="shared" si="2"/>
        <v>81516435</v>
      </c>
      <c r="E40" s="104">
        <f t="shared" si="2"/>
        <v>9986125</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ACCESS SUPPORTS FOR LIVING</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1.7307553E7</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337773.0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554720.0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1.5824675E7</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1544103.0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1763895.0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4.9938782E7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3.4362417E7</v>
      </c>
      <c r="E12" s="109">
        <f>D11-D12</f>
        <v>15576365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7764952.0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1.5732651E7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76406687</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1.0404963E7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5800803.0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370804.0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5207832.0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4264505.0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26048907</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4.6140574E7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4217206.0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50357780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76406687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ACCESS SUPPORTS FOR LIVING</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2021'!C40</f>
        <v>91502560</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2021'!C31</f>
        <v>1925065</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89577495</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7464791.25</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2021'!E2+'Balance Sheet 2021'!E3</f>
        <v>17645326</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2.363807025</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2021'!E30</f>
        <v>46140574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2021'!C40</f>
        <v>91502560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7625213.333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6.051053522</v>
      </c>
      <c r="E14" s="150" t="s">
        <v>193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2021'!E13:E15)</f>
        <v>7764952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2021'!C40</f>
        <v>91502560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7625213.333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1.01832587</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3.382132895</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2021'!E2:E7,'Revenues 2021'!F10:F15)</f>
        <v>79000600</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2021'!F44</f>
        <v>95672991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0.8257356562</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2021'!C7:C9)</f>
        <v>55973727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2021'!C10:C12)</f>
        <v>12686895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68660622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2021'!C40</f>
        <v>91502560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0.7503683176</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2021'!C10:C11)</f>
        <v>6633086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2021'!C7:C9)</f>
        <v>55973727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0.1185035615</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222</v>
      </c>
      <c r="D41" s="75">
        <f>'Expenses 2021'!D40</f>
        <v>81516435</v>
      </c>
      <c r="E41" s="165">
        <f t="shared" ref="E41:E44" si="1">D41/$D$44</f>
        <v>0.8908650753</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2021'!E40</f>
        <v>9986125</v>
      </c>
      <c r="E42" s="165">
        <f t="shared" si="1"/>
        <v>0.1091349247</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91502560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2021'!F9</f>
        <v>16461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t="str">
        <f>if(D48=0, "$0",D47/D48)</f>
        <v>$0</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2021'!E2:E10)</f>
        <v>37332719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2021'!E19:E22)</f>
        <v>16205766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2.303668892</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2021'!E25:E26)</f>
        <v>5207832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2021'!E18</f>
        <v>76406687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0.06815937458</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ACCESS SUPPORTS FOR LIVING</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2.0281239E7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19928.0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20301167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7.09495E7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1.2875115E7</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45602.0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83870217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233776.0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0.0</v>
      </c>
      <c r="E26" s="50">
        <v>263043.0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55666.0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207377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207377</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3309165.0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1861884.0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1447281</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100</v>
      </c>
      <c r="D39" s="74"/>
      <c r="E39" s="48">
        <v>2488041.0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101</v>
      </c>
      <c r="D40" s="74"/>
      <c r="E40" s="48">
        <v>7747.0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244</v>
      </c>
      <c r="D41" s="74"/>
      <c r="E41" s="48">
        <v>-19170.0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2476618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108536436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ACCESS SUPPORTS FOR LIVING</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2150529</v>
      </c>
      <c r="D7" s="99">
        <v>737880.0</v>
      </c>
      <c r="E7" s="99">
        <v>1412649.0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65771864</v>
      </c>
      <c r="D8" s="99">
        <v>6.0389395E7</v>
      </c>
      <c r="E8" s="99">
        <v>5367502.0</v>
      </c>
      <c r="F8" s="99">
        <v>14967.0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7930464</v>
      </c>
      <c r="D11" s="99">
        <v>7139973.0</v>
      </c>
      <c r="E11" s="99">
        <v>789505.0</v>
      </c>
      <c r="F11" s="99">
        <v>986.0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8074184</v>
      </c>
      <c r="D12" s="99">
        <v>7278272.0</v>
      </c>
      <c r="E12" s="99">
        <v>794897.0</v>
      </c>
      <c r="F12" s="99">
        <v>1015.0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250374</v>
      </c>
      <c r="D15" s="99">
        <v>20441.0</v>
      </c>
      <c r="E15" s="99">
        <v>229933.0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216552</v>
      </c>
      <c r="D16" s="99">
        <v>1050.0</v>
      </c>
      <c r="E16" s="99">
        <v>215502.0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44916</v>
      </c>
      <c r="D21" s="99">
        <v>9996.0</v>
      </c>
      <c r="E21" s="99">
        <v>33822.0</v>
      </c>
      <c r="F21" s="99">
        <v>1098.0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3458881</v>
      </c>
      <c r="D22" s="99">
        <v>2875280.0</v>
      </c>
      <c r="E22" s="99">
        <v>583601.0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2290706</v>
      </c>
      <c r="D23" s="99">
        <v>1446380.0</v>
      </c>
      <c r="E23" s="99">
        <v>844326.0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8967046</v>
      </c>
      <c r="D25" s="99">
        <v>8576514.0</v>
      </c>
      <c r="E25" s="99">
        <v>390532.0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1536223</v>
      </c>
      <c r="D26" s="99">
        <v>1412958.0</v>
      </c>
      <c r="E26" s="99">
        <v>123265.0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348226</v>
      </c>
      <c r="D28" s="99">
        <v>150207.0</v>
      </c>
      <c r="E28" s="99">
        <v>198019.0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66277</v>
      </c>
      <c r="D29" s="99">
        <v>49475.0</v>
      </c>
      <c r="E29" s="99">
        <v>16802.0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300</v>
      </c>
      <c r="D30" s="99">
        <v>0.0</v>
      </c>
      <c r="E30" s="99">
        <v>300.0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2095910</v>
      </c>
      <c r="D31" s="99">
        <v>1838652.0</v>
      </c>
      <c r="E31" s="99">
        <v>257258.0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1674588</v>
      </c>
      <c r="D32" s="99">
        <v>829498.0</v>
      </c>
      <c r="E32" s="99">
        <v>845090.0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245</v>
      </c>
      <c r="C34" s="98">
        <f t="shared" si="1"/>
        <v>2257487</v>
      </c>
      <c r="D34" s="99">
        <v>2206753.0</v>
      </c>
      <c r="E34" s="99">
        <v>50734.0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107134527</v>
      </c>
      <c r="D40" s="104">
        <f t="shared" si="2"/>
        <v>94962724</v>
      </c>
      <c r="E40" s="104">
        <f t="shared" si="2"/>
        <v>12153737</v>
      </c>
      <c r="F40" s="104">
        <f t="shared" si="2"/>
        <v>18066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ACCESS SUPPORTS FOR LIVING</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8246302.0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775983.0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469498.0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2.2028648E7</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1674695.0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1503171.0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5.1336694E7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3.5780793E7</v>
      </c>
      <c r="E12" s="109">
        <f>D11-D12</f>
        <v>15555901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6771501.0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1.9601761E7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76627460</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1.2669743E7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3056929.0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385533.0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3971587.0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5897164.0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25980956</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4.6605435E7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4041069.0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50646504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76627460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