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<sst xmlns="http://schemas.openxmlformats.org/spreadsheetml/2006/main" count="874" uniqueCount="253">
  <si>
    <t>PACIFIC COMMUNITY VENTURES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</si>
  <si>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</si>
  <si>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</si>
  <si>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</si>
  <si>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</si>
  <si>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</si>
  <si>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</si>
  <si>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</si>
  <si>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</si>
  <si>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</si>
  <si>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</si>
  <si>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</si>
  <si>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</si>
  <si>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</si>
  <si>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</si>
  <si>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</si>
  <si>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</si>
  <si>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</si>
  <si>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</si>
  <si>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</si>
  <si>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</si>
  <si>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</si>
  <si>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</si>
  <si>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</si>
  <si>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</si>
  <si>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</si>
  <si>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</si>
  <si>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</si>
  <si>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</si>
  <si>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</si>
  <si>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</si>
  <si>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</si>
  <si>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</si>
  <si>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</si>
  <si>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</si>
  <si>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</si>
  <si>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</si>
  <si>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</si>
  <si>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</si>
  <si>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</si>
  <si>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</si>
  <si>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</si>
  <si>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</si>
  <si>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</si>
  <si>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</si>
  <si>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</si>
  <si>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</si>
  <si>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</si>
  <si>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</si>
  <si>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</si>
  <si>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</si>
  <si>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</si>
  <si>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</si>
  <si>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</si>
  <si>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</si>
  <si>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</si>
  <si>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</si>
  <si>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</si>
  <si>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</si>
  <si>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</si>
  <si>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</si>
  <si>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</si>
  <si>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</si>
  <si>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</si>
  <si>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LENDING</t>
  </si>
  <si>
    <t>RESEARCH/IMPACT/OTHER</t>
  </si>
  <si>
    <t>BUSINESS ADVISING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</si>
  <si>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</si>
  <si>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</si>
  <si>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</si>
  <si>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</si>
  <si>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</si>
  <si>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</si>
  <si>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</si>
  <si>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</si>
  <si>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</si>
  <si>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</si>
  <si>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</si>
  <si>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</si>
  <si>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</si>
  <si>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</si>
  <si>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</si>
  <si>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</si>
  <si>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</si>
  <si>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</si>
  <si>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</si>
  <si>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</si>
  <si>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</si>
  <si>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</si>
  <si>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</si>
  <si>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</si>
  <si>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</si>
  <si>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</si>
  <si>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</si>
  <si>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</si>
  <si>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</si>
  <si>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</si>
  <si>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</si>
  <si>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</si>
  <si>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</si>
  <si>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</si>
  <si>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</si>
  <si>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</si>
  <si>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</si>
  <si>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</si>
  <si>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</si>
  <si>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</si>
  <si>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</si>
  <si>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</si>
  <si>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</si>
  <si>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</si>
  <si>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</si>
  <si>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</si>
  <si>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</si>
  <si>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</si>
  <si>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</si>
  <si>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</si>
  <si>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</si>
  <si>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</si>
  <si>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</si>
  <si>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</si>
  <si>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</si>
  <si>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</si>
  <si>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</si>
  <si>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</si>
  <si>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</si>
  <si>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</si>
  <si>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</si>
  <si>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</si>
  <si>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</si>
  <si>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</si>
  <si>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</si>
  <si>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</si>
  <si>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</si>
  <si>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</si>
  <si>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</si>
  <si>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LOAN LOSS EXPENSE</t>
  </si>
  <si>
    <t>PROJECT EXPENSE</t>
  </si>
  <si>
    <t xml:space="preserve"> GJGB INCENTIVIES</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</si>
  <si>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</si>
  <si>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</si>
  <si>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</si>
  <si>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</si>
  <si>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</si>
  <si>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</si>
  <si>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</si>
  <si>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</si>
  <si>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</si>
  <si>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</si>
  <si>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</si>
  <si>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</si>
  <si>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</si>
  <si>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</si>
  <si>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</si>
  <si>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</si>
  <si>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</si>
  <si>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</si>
  <si>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</si>
  <si>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</si>
  <si>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</si>
  <si>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</si>
  <si>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</si>
  <si>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</si>
  <si>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</si>
  <si>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</si>
  <si>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</si>
  <si>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</si>
  <si>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</si>
  <si>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</si>
  <si>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</si>
  <si>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</si>
  <si>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</si>
  <si>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</si>
  <si>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</si>
  <si>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</si>
  <si>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</si>
  <si>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</si>
  <si>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</si>
  <si>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</si>
  <si>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</si>
  <si>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</si>
  <si>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</si>
  <si>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</si>
  <si>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</si>
  <si>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</si>
  <si>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</si>
  <si>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</si>
  <si>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</si>
  <si>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</si>
  <si>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</si>
  <si>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</si>
  <si>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</si>
  <si>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</si>
  <si>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</si>
  <si>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</si>
  <si>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</si>
  <si>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</si>
  <si>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</si>
  <si>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</si>
  <si>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</si>
  <si>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</si>
  <si>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</si>
  <si>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</si>
  <si>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</si>
  <si>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</si>
  <si>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</si>
  <si>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</si>
  <si>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</si>
  <si>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</si>
  <si>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</si>
  <si>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</si>
  <si>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</si>
  <si>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</si>
  <si>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</si>
  <si>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</si>
  <si>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</si>
  <si>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</si>
  <si>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</si>
  <si>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</si>
  <si>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</si>
  <si>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</si>
  <si>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</si>
  <si>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</si>
  <si>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</si>
  <si>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</si>
  <si>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</si>
  <si>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</si>
  <si>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</si>
  <si>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</si>
  <si>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</si>
  <si>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</si>
  <si>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</si>
  <si>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</si>
  <si>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</si>
  <si>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</si>
  <si>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</si>
  <si>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</si>
  <si>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</si>
  <si>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</si>
  <si>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</si>
  <si>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INNOVATION LAB</t>
  </si>
  <si>
    <r>
      <rPr>
        <rFont val="Roboto"/>
        <color rgb="FF000000"/>
        <sz val="10.0"/>
      </rPr>
      <t xml:space="preserve">Gross amount from sales of </t>
    </r>
    <r>
      <rPr>
        <rFont val="Roboto"/>
        <color rgb="FF000000"/>
        <sz val="10.0"/>
      </rPr>
      <t>assets other than inventory</t>
    </r>
  </si>
  <si>
    <t>GJGB INCENTIVIES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</si>
  <si>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</si>
  <si>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</si>
  <si>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EVENTS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</si>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</sst>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PACIFIC COMMUNITY VENTURES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5883938</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11661</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5872277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489356.4167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8767787</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17.91697565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9113969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5883938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490328.1667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18.58748818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4141599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5883938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490328.1667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8.446585943</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26.36356159</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6010152</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7307523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0.8224609078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2166674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766400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2933074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5883938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0.4984882574</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590512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2166674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0.2725430775</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243</v>
      </c>
      <c r="D41" s="75">
        <f>'Expenses 2022'!D40</f>
        <v>4996667</v>
      </c>
      <c r="E41" s="165">
        <f t="shared" ref="E41:E44" si="1">D41/$D$44</f>
        <v>0.8492045633</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682743</v>
      </c>
      <c r="E42" s="165">
        <f t="shared" si="1"/>
        <v>0.1160350432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204528</v>
      </c>
      <c r="E43" s="165">
        <f t="shared" si="1"/>
        <v>0.03476039346</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5883938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6010152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204528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29.38547289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8928974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806126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11.07639997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14627161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27379971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0.5342285059</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PACIFIC COMMUNITY VENTURES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6188276.0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6188276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1211048.0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135000.0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1346048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250256.0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244</v>
      </c>
      <c r="D26" s="50">
        <v>4359086.0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4409591.0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-50505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-50505</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7734075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PACIFIC COMMUNITY VENTURES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665520</v>
      </c>
      <c r="D7" s="99">
        <v>389575.0</v>
      </c>
      <c r="E7" s="99">
        <v>206948.0</v>
      </c>
      <c r="F7" s="99">
        <v>68997.0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1968122</v>
      </c>
      <c r="D9" s="99">
        <v>1523598.0</v>
      </c>
      <c r="E9" s="99">
        <v>382764.0</v>
      </c>
      <c r="F9" s="99">
        <v>61760.0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743189</v>
      </c>
      <c r="D11" s="99">
        <v>474541.0</v>
      </c>
      <c r="E11" s="99">
        <v>262123.0</v>
      </c>
      <c r="F11" s="99">
        <v>6525.0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205723</v>
      </c>
      <c r="D12" s="99">
        <v>150923.0</v>
      </c>
      <c r="E12" s="99">
        <v>44656.0</v>
      </c>
      <c r="F12" s="99">
        <v>10144.0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31973</v>
      </c>
      <c r="D19" s="99">
        <v>25271.0</v>
      </c>
      <c r="E19" s="99">
        <v>4980.0</v>
      </c>
      <c r="F19" s="99">
        <v>1722.0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954029</v>
      </c>
      <c r="D20" s="99">
        <v>943724.0</v>
      </c>
      <c r="E20" s="99">
        <v>5603.0</v>
      </c>
      <c r="F20" s="99">
        <v>4702.0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30229</v>
      </c>
      <c r="D21" s="99">
        <v>50989.0</v>
      </c>
      <c r="E21" s="99">
        <v>-20760.0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37213</v>
      </c>
      <c r="D22" s="99">
        <v>29395.0</v>
      </c>
      <c r="E22" s="99">
        <v>5686.0</v>
      </c>
      <c r="F22" s="99">
        <v>2132.0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268727</v>
      </c>
      <c r="D23" s="99">
        <v>266881.0</v>
      </c>
      <c r="E23" s="99">
        <v>1372.0</v>
      </c>
      <c r="F23" s="99">
        <v>474.0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206132</v>
      </c>
      <c r="D25" s="99">
        <v>195545.0</v>
      </c>
      <c r="E25" s="99">
        <v>7867.0</v>
      </c>
      <c r="F25" s="99">
        <v>2720.0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126135</v>
      </c>
      <c r="D26" s="99">
        <v>115414.0</v>
      </c>
      <c r="E26" s="99">
        <v>7967.0</v>
      </c>
      <c r="F26" s="99">
        <v>2754.0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12304</v>
      </c>
      <c r="D28" s="99">
        <v>11868.0</v>
      </c>
      <c r="E28" s="99">
        <v>324.0</v>
      </c>
      <c r="F28" s="99">
        <v>112.0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358245</v>
      </c>
      <c r="D29" s="99">
        <v>358245.0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13422</v>
      </c>
      <c r="D31" s="99">
        <v>10608.0</v>
      </c>
      <c r="E31" s="99">
        <v>2091.0</v>
      </c>
      <c r="F31" s="99">
        <v>723.0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45897</v>
      </c>
      <c r="D32" s="99">
        <v>36277.0</v>
      </c>
      <c r="E32" s="99">
        <v>7149.0</v>
      </c>
      <c r="F32" s="99">
        <v>2471.0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289205</v>
      </c>
      <c r="D34" s="99">
        <v>289205.0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130650</v>
      </c>
      <c r="D35" s="99">
        <v>130650.0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123750</v>
      </c>
      <c r="D36" s="99">
        <v>123750.0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110183</v>
      </c>
      <c r="D37" s="99">
        <v>24007.0</v>
      </c>
      <c r="E37" s="99">
        <v>668.0</v>
      </c>
      <c r="F37" s="99">
        <v>85508.0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90514</v>
      </c>
      <c r="D38" s="99">
        <v>81315.0</v>
      </c>
      <c r="E38" s="99">
        <v>4298.0</v>
      </c>
      <c r="F38" s="99">
        <v>4901.0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6411162</v>
      </c>
      <c r="D40" s="104">
        <f t="shared" si="2"/>
        <v>5231781</v>
      </c>
      <c r="E40" s="104">
        <f t="shared" si="2"/>
        <v>923736</v>
      </c>
      <c r="F40" s="104">
        <f t="shared" si="2"/>
        <v>255645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PACIFIC COMMUNITY VENTURES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1293632.0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8001180.0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1870.0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1110880.0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57272.0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90157.0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72819.0</v>
      </c>
      <c r="E12" s="109">
        <f>D11-D12</f>
        <v>17338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5884093.0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131247.0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1.5517118E7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32014630</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672693.0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95000.0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66673.0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1.8003229E7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259264.0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19096859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1.0020164E7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2897607.0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12917771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32014630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PACIFIC COMMUNITY VENTURES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6411162</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13422</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6397740</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533145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9294812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17.43392886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10020164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6411162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534263.5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18.75509744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6015340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6411162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534263.5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11.25912588</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28.69305474</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6188276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7734075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0.8001313667</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2633642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948912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3582554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6411162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0.5587994813</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743189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2633642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0.2821905939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246</v>
      </c>
      <c r="D41" s="75">
        <f>'Expenses 2023'!D40</f>
        <v>5231781</v>
      </c>
      <c r="E41" s="165">
        <f t="shared" ref="E41:E44" si="1">D41/$D$44</f>
        <v>0.816042552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923736</v>
      </c>
      <c r="E42" s="165">
        <f t="shared" si="1"/>
        <v>0.1440824612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255645</v>
      </c>
      <c r="E43" s="165">
        <f t="shared" si="1"/>
        <v>0.03987498678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6411162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6188276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255645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24.20652076</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10464834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767693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13.631535</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18003229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32014630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0.5623438097</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PACIFIC COMMUNITY VENTURES</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183</v>
      </c>
      <c r="D5" s="177">
        <f>'Ratios 2021'!D8</f>
        <v>6.864358392</v>
      </c>
      <c r="E5" s="177">
        <f>'Ratios 2022'!D8</f>
        <v>17.91697565</v>
      </c>
      <c r="F5" s="177">
        <f>'Ratios 2023'!D8</f>
        <v>17.43392886</v>
      </c>
      <c r="G5" s="177">
        <f>average(D5:F5)</f>
        <v>14.0717543</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191</v>
      </c>
      <c r="D10" s="149">
        <f>'Ratios 2021'!D14</f>
        <v>19.9101942</v>
      </c>
      <c r="E10" s="149">
        <f>'Ratios 2022'!D14</f>
        <v>18.58748818</v>
      </c>
      <c r="F10" s="149">
        <f>'Ratios 2023'!D14</f>
        <v>18.75509744</v>
      </c>
      <c r="G10" s="177">
        <f>average(D10:F10)</f>
        <v>19.08425994</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14.60196577</v>
      </c>
      <c r="E15" s="180">
        <f>'Ratios 2022'!D20</f>
        <v>8.446585943</v>
      </c>
      <c r="F15" s="180">
        <f>'Ratios 2023'!D20</f>
        <v>11.25912588</v>
      </c>
      <c r="G15" s="177">
        <f>average(D15:F15)</f>
        <v>11.43589253</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0.7486978335</v>
      </c>
      <c r="E20" s="163">
        <f>'Ratios 2022'!D26</f>
        <v>0.8224609078</v>
      </c>
      <c r="F20" s="163">
        <f>'Ratios 2023'!D26</f>
        <v>0.8001313667</v>
      </c>
      <c r="G20" s="181">
        <f>average(D20:F20)</f>
        <v>0.790430036</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0.5451478242</v>
      </c>
      <c r="E25" s="163">
        <f>'Ratios 2022'!D33</f>
        <v>0.4984882574</v>
      </c>
      <c r="F25" s="163">
        <f>'Ratios 2023'!D33</f>
        <v>0.5587994813</v>
      </c>
      <c r="G25" s="181">
        <f>average(D25:F25)</f>
        <v>0.5341451876</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0.252500697</v>
      </c>
      <c r="E30" s="163">
        <f>'Ratios 2022'!D38</f>
        <v>0.2725430775</v>
      </c>
      <c r="F30" s="163">
        <f>'Ratios 2023'!D38</f>
        <v>0.2821905939</v>
      </c>
      <c r="G30" s="181">
        <f>average(D30:F30)</f>
        <v>0.2690781228</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0.8579225758</v>
      </c>
      <c r="E35" s="163">
        <f>'Ratios 2022'!E41</f>
        <v>0.8492045633</v>
      </c>
      <c r="F35" s="163">
        <f>'Ratios 2023'!E41</f>
        <v>0.816042552</v>
      </c>
      <c r="G35" s="181">
        <f t="shared" ref="G35:G37" si="1">average(D35:F35)</f>
        <v>0.8410565637</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0.1082716281</v>
      </c>
      <c r="E36" s="163">
        <f>'Ratios 2022'!E42</f>
        <v>0.1160350432</v>
      </c>
      <c r="F36" s="163">
        <f>'Ratios 2023'!E42</f>
        <v>0.1440824612</v>
      </c>
      <c r="G36" s="181">
        <f t="shared" si="1"/>
        <v>0.1227963775</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0.03380579609</v>
      </c>
      <c r="E37" s="163">
        <f>'Ratios 2022'!E43</f>
        <v>0.03476039346</v>
      </c>
      <c r="F37" s="163">
        <f>'Ratios 2023'!E43</f>
        <v>0.03987498678</v>
      </c>
      <c r="G37" s="181">
        <f t="shared" si="1"/>
        <v>0.03614705878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36.02086793</v>
      </c>
      <c r="E42" s="166">
        <f>'Ratios 2022'!D49</f>
        <v>29.38547289</v>
      </c>
      <c r="F42" s="166">
        <f>'Ratios 2023'!D49</f>
        <v>24.20652076</v>
      </c>
      <c r="G42" s="183">
        <f>average(D42:F42)</f>
        <v>29.87095386</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4.340726027</v>
      </c>
      <c r="E47" s="149">
        <f>'Ratios 2022'!D54</f>
        <v>11.07639997</v>
      </c>
      <c r="F47" s="149">
        <f>'Ratios 2023'!D54</f>
        <v>13.631535</v>
      </c>
      <c r="G47" s="177">
        <f>average(D47:F47)</f>
        <v>9.682886999</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0.4561047338</v>
      </c>
      <c r="E52" s="184">
        <f>'Ratios 2022'!D59</f>
        <v>0.5342285059</v>
      </c>
      <c r="F52" s="184">
        <f>'Ratios 2023'!D59</f>
        <v>0.5623438097</v>
      </c>
      <c r="G52" s="185">
        <f>average(D52:F52)</f>
        <v>0.5175590165</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PACIFIC COMMUNITY VENTURES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PACIFIC COMMUNITY VENTURES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6376342.0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6376342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1295037.0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653437.0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2108474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31760.0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8516576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PACIFIC COMMUNITY VENTURES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666292</v>
      </c>
      <c r="D7" s="99">
        <v>551964.0</v>
      </c>
      <c r="E7" s="99">
        <v>42873.0</v>
      </c>
      <c r="F7" s="99">
        <v>71455.0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1471512</v>
      </c>
      <c r="D9" s="99">
        <v>1169840.0</v>
      </c>
      <c r="E9" s="99">
        <v>252364.0</v>
      </c>
      <c r="F9" s="99">
        <v>49308.0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39809</v>
      </c>
      <c r="D10" s="99">
        <v>0.0</v>
      </c>
      <c r="E10" s="99">
        <v>39809.0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499988</v>
      </c>
      <c r="D11" s="99">
        <v>364134.0</v>
      </c>
      <c r="E11" s="99">
        <v>128990.0</v>
      </c>
      <c r="F11" s="99">
        <v>6864.0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176968</v>
      </c>
      <c r="D12" s="99">
        <v>144449.0</v>
      </c>
      <c r="E12" s="99">
        <v>22587.0</v>
      </c>
      <c r="F12" s="99">
        <v>9932.0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12874</v>
      </c>
      <c r="D15" s="99">
        <v>10170.0</v>
      </c>
      <c r="E15" s="99">
        <v>2704.0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39750</v>
      </c>
      <c r="D16" s="99">
        <v>25000.0</v>
      </c>
      <c r="E16" s="99">
        <v>14750.0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21185</v>
      </c>
      <c r="D19" s="99">
        <v>17394.0</v>
      </c>
      <c r="E19" s="99">
        <v>2542.0</v>
      </c>
      <c r="F19" s="99">
        <v>1249.0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830722</v>
      </c>
      <c r="D20" s="99">
        <v>793567.0</v>
      </c>
      <c r="E20" s="99">
        <v>19166.0</v>
      </c>
      <c r="F20" s="99">
        <v>17989.0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117134</v>
      </c>
      <c r="D21" s="99">
        <v>104150.0</v>
      </c>
      <c r="E21" s="99">
        <v>8707.0</v>
      </c>
      <c r="F21" s="99">
        <v>4277.0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36055</v>
      </c>
      <c r="D22" s="99">
        <v>30956.0</v>
      </c>
      <c r="E22" s="99">
        <v>3419.0</v>
      </c>
      <c r="F22" s="99">
        <v>1680.0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178440</v>
      </c>
      <c r="D23" s="99">
        <v>166028.0</v>
      </c>
      <c r="E23" s="99">
        <v>8323.0</v>
      </c>
      <c r="F23" s="99">
        <v>4089.0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180503</v>
      </c>
      <c r="D25" s="99">
        <v>165045.0</v>
      </c>
      <c r="E25" s="99">
        <v>10366.0</v>
      </c>
      <c r="F25" s="99">
        <v>5092.0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18617</v>
      </c>
      <c r="D26" s="99">
        <v>16056.0</v>
      </c>
      <c r="E26" s="99">
        <v>1717.0</v>
      </c>
      <c r="F26" s="99">
        <v>844.0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47027</v>
      </c>
      <c r="D28" s="99">
        <v>42233.0</v>
      </c>
      <c r="E28" s="99">
        <v>3215.0</v>
      </c>
      <c r="F28" s="99">
        <v>1579.0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142980</v>
      </c>
      <c r="D29" s="99">
        <v>142980.0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33465</v>
      </c>
      <c r="D32" s="99">
        <v>27510.0</v>
      </c>
      <c r="E32" s="99">
        <v>3993.0</v>
      </c>
      <c r="F32" s="99">
        <v>1962.0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311357</v>
      </c>
      <c r="D34" s="99">
        <v>311357.0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166745</v>
      </c>
      <c r="D35" s="99">
        <v>166745.0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154896</v>
      </c>
      <c r="D36" s="99">
        <v>154711.0</v>
      </c>
      <c r="E36" s="99">
        <v>124.0</v>
      </c>
      <c r="F36" s="99">
        <v>61.0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49628</v>
      </c>
      <c r="D37" s="99">
        <v>49532.0</v>
      </c>
      <c r="E37" s="99">
        <v>64.0</v>
      </c>
      <c r="F37" s="99">
        <v>32.0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40374</v>
      </c>
      <c r="D38" s="99">
        <v>38537.0</v>
      </c>
      <c r="E38" s="99">
        <v>1232.0</v>
      </c>
      <c r="F38" s="99">
        <v>605.0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5236321</v>
      </c>
      <c r="D40" s="104">
        <f t="shared" si="2"/>
        <v>4492358</v>
      </c>
      <c r="E40" s="104">
        <f t="shared" si="2"/>
        <v>566945</v>
      </c>
      <c r="F40" s="104">
        <f t="shared" si="2"/>
        <v>177018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PACIFIC COMMUNITY VENTURES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2379294.0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616038.0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41870.0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107766.0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25915.0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90157.0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47735.0</v>
      </c>
      <c r="E12" s="109">
        <f>D11-D12</f>
        <v>42422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6166314.0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205401.0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1.0444805E7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20029825</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730496.0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66673.0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9135698.0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8947.0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9941814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8688014.0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1399997.0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10088011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20029825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PACIFIC COMMUNITY VENTURES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5236321</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5236321</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436360.0833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2995332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6.864358392</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8688014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5236321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436360.0833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19.9101942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6371715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5236321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436360.0833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14.60196577</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21.46632416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6376342</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8516576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0.7486978335</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2137804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716765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2854569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5236321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0.5451478242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539797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2137804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0.252500697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4492358</v>
      </c>
      <c r="E41" s="165">
        <f t="shared" ref="E41:E44" si="1">D41/$D$44</f>
        <v>0.8579225758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566945</v>
      </c>
      <c r="E42" s="165">
        <f t="shared" si="1"/>
        <v>0.1082716281</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177018</v>
      </c>
      <c r="E43" s="165">
        <f t="shared" si="1"/>
        <v>0.03380579609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5236321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6376342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177018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36.02086793</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3170883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730496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4.340726027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9135698</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20029825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0.4561047338</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PACIFIC COMMUNITY VENTURES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6010152.0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6010152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851465.0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183558.0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181200.0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1216223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92862.0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2143923.0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2155637.0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-11714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-11714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7307523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PACIFIC COMMUNITY VENTURES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589158</v>
      </c>
      <c r="D7" s="99">
        <v>425910.0</v>
      </c>
      <c r="E7" s="99">
        <v>80897.0</v>
      </c>
      <c r="F7" s="99">
        <v>82351.0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1577516</v>
      </c>
      <c r="D9" s="99">
        <v>1200317.0</v>
      </c>
      <c r="E9" s="99">
        <v>302585.0</v>
      </c>
      <c r="F9" s="99">
        <v>74614.0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590512</v>
      </c>
      <c r="D11" s="99">
        <v>371626.0</v>
      </c>
      <c r="E11" s="99">
        <v>211793.0</v>
      </c>
      <c r="F11" s="99">
        <v>7093.0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175888</v>
      </c>
      <c r="D12" s="99">
        <v>132388.0</v>
      </c>
      <c r="E12" s="99">
        <v>30845.0</v>
      </c>
      <c r="F12" s="99">
        <v>12655.0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22649</v>
      </c>
      <c r="D19" s="99">
        <v>18596.0</v>
      </c>
      <c r="E19" s="99">
        <v>2718.0</v>
      </c>
      <c r="F19" s="99">
        <v>1335.0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1133812</v>
      </c>
      <c r="D20" s="99">
        <v>1111406.0</v>
      </c>
      <c r="E20" s="99">
        <v>15025.0</v>
      </c>
      <c r="F20" s="99">
        <v>7381.0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64279</v>
      </c>
      <c r="D21" s="99">
        <v>64173.0</v>
      </c>
      <c r="E21" s="99">
        <v>71.0</v>
      </c>
      <c r="F21" s="99">
        <v>35.0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37078</v>
      </c>
      <c r="D22" s="99">
        <v>30755.0</v>
      </c>
      <c r="E22" s="99">
        <v>4240.0</v>
      </c>
      <c r="F22" s="99">
        <v>2083.0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352192</v>
      </c>
      <c r="D23" s="99">
        <v>338668.0</v>
      </c>
      <c r="E23" s="99">
        <v>9069.0</v>
      </c>
      <c r="F23" s="99">
        <v>4455.0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191309</v>
      </c>
      <c r="D25" s="99">
        <v>179326.0</v>
      </c>
      <c r="E25" s="99">
        <v>8036.0</v>
      </c>
      <c r="F25" s="99">
        <v>3947.0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119345</v>
      </c>
      <c r="D26" s="99">
        <v>107421.0</v>
      </c>
      <c r="E26" s="99">
        <v>7996.0</v>
      </c>
      <c r="F26" s="99">
        <v>3928.0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11860</v>
      </c>
      <c r="D28" s="99">
        <v>9799.0</v>
      </c>
      <c r="E28" s="99">
        <v>1382.0</v>
      </c>
      <c r="F28" s="99">
        <v>679.0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231167</v>
      </c>
      <c r="D29" s="99">
        <v>231167.0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11661</v>
      </c>
      <c r="D31" s="99">
        <v>9575.0</v>
      </c>
      <c r="E31" s="99">
        <v>1399.0</v>
      </c>
      <c r="F31" s="99">
        <v>687.0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43558</v>
      </c>
      <c r="D32" s="99">
        <v>35797.0</v>
      </c>
      <c r="E32" s="99">
        <v>5204.0</v>
      </c>
      <c r="F32" s="99">
        <v>2557.0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242</v>
      </c>
      <c r="C34" s="98">
        <f t="shared" si="1"/>
        <v>256843</v>
      </c>
      <c r="D34" s="99">
        <v>256843.0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236997</v>
      </c>
      <c r="D35" s="99">
        <v>236997.0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180000</v>
      </c>
      <c r="D36" s="99">
        <v>180000.0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139</v>
      </c>
      <c r="C37" s="98">
        <f t="shared" si="1"/>
        <v>27552</v>
      </c>
      <c r="D37" s="99">
        <v>27308.0</v>
      </c>
      <c r="E37" s="99">
        <v>164.0</v>
      </c>
      <c r="F37" s="99">
        <v>80.0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30562</v>
      </c>
      <c r="D38" s="99">
        <v>28595.0</v>
      </c>
      <c r="E38" s="99">
        <v>1319.0</v>
      </c>
      <c r="F38" s="99">
        <v>648.0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5883938</v>
      </c>
      <c r="D40" s="104">
        <f t="shared" si="2"/>
        <v>4996667</v>
      </c>
      <c r="E40" s="104">
        <f t="shared" si="2"/>
        <v>682743</v>
      </c>
      <c r="F40" s="104">
        <f t="shared" si="2"/>
        <v>204528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PACIFIC COMMUNITY VENTURES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6092442.0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2675345.0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36870.0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88230.0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36087.0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90157.0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59397.0</v>
      </c>
      <c r="E12" s="109">
        <f>D11-D12</f>
        <v>30760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3936198.0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205401.0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1.4278638E7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27379971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631126.0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175000.0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66673.0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1.4627161E7</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439419.0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15939379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9113969.0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2326623.0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11440592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27379971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