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<sst xmlns="http://schemas.openxmlformats.org/spreadsheetml/2006/main" count="869" uniqueCount="248">
  <si>
    <t>VIRGINIA EDUCATION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</si>
  <si>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</si>
  <si>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</si>
  <si>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</si>
  <si>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</si>
  <si>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</si>
  <si>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</si>
  <si>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</si>
  <si>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</si>
  <si>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</si>
  <si>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</si>
  <si>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</si>
  <si>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</si>
  <si>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</si>
  <si>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</si>
  <si>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</si>
  <si>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</si>
  <si>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</si>
  <si>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</si>
  <si>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</si>
  <si>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</si>
  <si>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</si>
  <si>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</si>
  <si>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</si>
  <si>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</si>
  <si>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</si>
  <si>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</si>
  <si>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</si>
  <si>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</si>
  <si>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</si>
  <si>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</si>
  <si>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</si>
  <si>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</si>
  <si>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</si>
  <si>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</si>
  <si>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</si>
  <si>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</si>
  <si>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</si>
  <si>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</si>
  <si>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</si>
  <si>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</si>
  <si>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</si>
  <si>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</si>
  <si>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</si>
  <si>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</si>
  <si>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</si>
  <si>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</si>
  <si>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</si>
  <si>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</si>
  <si>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</si>
  <si>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</si>
  <si>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</si>
  <si>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</si>
  <si>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</si>
  <si>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</si>
  <si>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</si>
  <si>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</si>
  <si>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</si>
  <si>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</si>
  <si>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</si>
  <si>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</si>
  <si>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</si>
  <si>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</si>
  <si>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</si>
  <si>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</si>
  <si>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</si>
  <si>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</si>
  <si>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</si>
  <si>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</si>
  <si>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</si>
  <si>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</si>
  <si>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</si>
  <si>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</si>
  <si>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</si>
  <si>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</si>
  <si>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</si>
  <si>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</si>
  <si>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</si>
  <si>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</si>
  <si>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</si>
  <si>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</si>
  <si>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</si>
  <si>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</si>
  <si>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</si>
  <si>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</si>
  <si>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</si>
  <si>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</si>
  <si>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</si>
  <si>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</si>
  <si>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</si>
  <si>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</si>
  <si>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</si>
  <si>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</si>
  <si>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</si>
  <si>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</si>
  <si>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</si>
  <si>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</si>
  <si>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MEMBER BENEFITS REVENU</t>
  </si>
  <si>
    <t>ADVERTISING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</si>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</sst>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 numFmtId="3" xfId="0" applyAlignment="1" applyBorder="1" applyFont="1" applyNumberForma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VIRGINIA EDUCATION ASSOCIATION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14798852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77966</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14720886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1226740.5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1930175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1.573417524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17651764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14798852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1233237.667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14.31335133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11948370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14798852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1233237.667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9.68861909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11.26203661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10129850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13788971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0.7346342232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6866396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3506596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10372992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14798852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0.7009322074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3029019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6866396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0.4411366603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239</v>
      </c>
      <c r="D41" s="75">
        <f>'Expenses 2022'!D40</f>
        <v>14798852</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14798852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3348944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4585606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1171496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3.914316395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21777494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VIRGINIA EDUCATION ASSOCIATION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2890144.0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2890144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1.06499E7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10649900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392359.0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2323663.0</v>
      </c>
      <c r="E26" s="50">
        <v>20031.0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2260248.0</v>
      </c>
      <c r="E27" s="50">
        <v>5759.0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63415</v>
      </c>
      <c r="E28" s="75">
        <f t="shared" si="2"/>
        <v>14272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77687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27989.0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7377.0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132321.0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167687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14177777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VIRGINIA EDUCATION ASSOCIATION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262297</v>
      </c>
      <c r="D3" s="99">
        <v>262297.0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703048</v>
      </c>
      <c r="D7" s="99">
        <v>703048.0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6193324</v>
      </c>
      <c r="D9" s="99">
        <v>6193324.0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1363721</v>
      </c>
      <c r="D10" s="99">
        <v>1363721.0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1512455</v>
      </c>
      <c r="D11" s="99">
        <v>1512455.0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512326</v>
      </c>
      <c r="D12" s="99">
        <v>512326.0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470407</v>
      </c>
      <c r="D15" s="99">
        <v>470407.0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55600</v>
      </c>
      <c r="D16" s="99">
        <v>55600.0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77685</v>
      </c>
      <c r="D19" s="99">
        <v>77685.0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1133024</v>
      </c>
      <c r="D20" s="99">
        <v>1133024.0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250452</v>
      </c>
      <c r="D21" s="99">
        <v>250452.0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821842</v>
      </c>
      <c r="D22" s="99">
        <v>821842.0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147804</v>
      </c>
      <c r="D25" s="99">
        <v>147804.0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1202201</v>
      </c>
      <c r="D26" s="99">
        <v>1202201.0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48436</v>
      </c>
      <c r="D28" s="99">
        <v>48436.0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83380</v>
      </c>
      <c r="D31" s="99">
        <v>83380.0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58476</v>
      </c>
      <c r="D32" s="99">
        <v>58476.0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94392</v>
      </c>
      <c r="D34" s="99">
        <v>94392.0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25639</v>
      </c>
      <c r="D38" s="99">
        <v>25639.0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15016509</v>
      </c>
      <c r="D40" s="104">
        <f t="shared" si="2"/>
        <v>15016509</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VIRGINIA EDUCATION ASSOCIATION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550454.0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631908.0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2120555.0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217835.0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2470208.0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1776139.0</v>
      </c>
      <c r="E12" s="109">
        <f>D11-D12</f>
        <v>694069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1.3216021E7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1.0426942E7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27857784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871568.0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99212.0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2997101.0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3967881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2.2560743E7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1329160.0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23889903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27857784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VIRGINIA EDUCATION ASSOCIATION</v>
      </c>
      <c r="B1" s="2">
        <f>'Revenues 2023'!C1</f>
        <v>2023</v>
      </c>
      <c r="C1" s="177"/>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15016509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83380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14933129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1244427.417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1182362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0.950125322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22560743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15016509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1251375.75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18.02875196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13216021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15016509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1251375.75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10.56119315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11.51131847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10649900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14177777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0.7511685365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6896372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3388502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10284874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15016509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0.6849044608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2876176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6896372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0.4170563885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2023'!D40</f>
        <v>15016509</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15016509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2890144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3520752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970780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3.626724902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27857784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VIRGINIA EDUCATION ASSOCIATION</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181</v>
      </c>
      <c r="D5" s="178">
        <f>'Ratios 2021'!D8</f>
        <v>5.598548102</v>
      </c>
      <c r="E5" s="178">
        <f>'Ratios 2022'!D8</f>
        <v>1.573417524</v>
      </c>
      <c r="F5" s="178">
        <f>'Ratios 2023'!D8</f>
        <v>0.950125322</v>
      </c>
      <c r="G5" s="178">
        <f>average(D5:F5)</f>
        <v>2.707363649</v>
      </c>
      <c r="H5" s="150" t="s">
        <v>188</v>
      </c>
      <c r="I5" s="43"/>
      <c r="J5" s="43"/>
      <c r="K5" s="43"/>
      <c r="L5" s="43"/>
      <c r="M5" s="43"/>
      <c r="N5" s="43"/>
      <c r="O5" s="43"/>
      <c r="P5" s="43"/>
      <c r="Q5" s="43"/>
      <c r="R5" s="43"/>
      <c r="S5" s="43"/>
      <c r="T5" s="43"/>
      <c r="U5" s="43"/>
      <c r="V5" s="43"/>
      <c r="W5" s="43"/>
      <c r="X5" s="43"/>
      <c r="Y5" s="43"/>
    </row>
    <row r="6">
      <c r="A6" s="139"/>
      <c r="B6" s="52"/>
      <c r="C6" s="45"/>
      <c r="D6" s="45"/>
      <c r="E6" s="45"/>
      <c r="F6" s="179"/>
      <c r="G6" s="179"/>
      <c r="H6" s="179"/>
      <c r="I6" s="43"/>
      <c r="J6" s="43"/>
      <c r="K6" s="43"/>
      <c r="L6" s="43"/>
      <c r="M6" s="43"/>
      <c r="N6" s="43"/>
      <c r="O6" s="43"/>
      <c r="P6" s="43"/>
      <c r="Q6" s="43"/>
      <c r="R6" s="43"/>
      <c r="S6" s="43"/>
      <c r="T6" s="43"/>
      <c r="U6" s="43"/>
      <c r="V6" s="43"/>
      <c r="W6" s="43"/>
      <c r="X6" s="43"/>
      <c r="Y6" s="43"/>
    </row>
    <row r="7">
      <c r="A7" s="141" t="s">
        <v>189</v>
      </c>
      <c r="B7" s="5"/>
      <c r="C7" s="180"/>
      <c r="D7" s="180"/>
      <c r="E7" s="180"/>
      <c r="F7" s="180"/>
      <c r="G7" s="180"/>
      <c r="H7" s="180"/>
      <c r="I7" s="43"/>
      <c r="J7" s="43"/>
      <c r="K7" s="43"/>
      <c r="L7" s="43"/>
      <c r="M7" s="43"/>
      <c r="N7" s="43"/>
      <c r="O7" s="43"/>
      <c r="P7" s="43"/>
      <c r="Q7" s="43"/>
      <c r="R7" s="43"/>
      <c r="S7" s="43"/>
      <c r="T7" s="43"/>
      <c r="U7" s="43"/>
      <c r="V7" s="43"/>
      <c r="W7" s="43"/>
      <c r="X7" s="43"/>
      <c r="Y7" s="43"/>
    </row>
    <row r="8">
      <c r="A8" s="139"/>
      <c r="B8" s="144" t="s">
        <v>190</v>
      </c>
      <c r="C8" s="71"/>
      <c r="D8" s="71"/>
      <c r="E8" s="179"/>
      <c r="F8" s="179"/>
      <c r="G8" s="179"/>
      <c r="H8" s="179"/>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189</v>
      </c>
      <c r="D10" s="149">
        <f>'Ratios 2021'!D14</f>
        <v>13.53671093</v>
      </c>
      <c r="E10" s="149">
        <f>'Ratios 2022'!D14</f>
        <v>14.31335133</v>
      </c>
      <c r="F10" s="149">
        <f>'Ratios 2023'!D14</f>
        <v>18.02875196</v>
      </c>
      <c r="G10" s="178">
        <f>average(D10:F10)</f>
        <v>15.29293807</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9"/>
      <c r="G11" s="179"/>
      <c r="H11" s="179"/>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197</v>
      </c>
      <c r="D15" s="181">
        <f>'Ratios 2021'!D20</f>
        <v>6.200333527</v>
      </c>
      <c r="E15" s="181">
        <f>'Ratios 2022'!D20</f>
        <v>9.68861909</v>
      </c>
      <c r="F15" s="181">
        <f>'Ratios 2023'!D20</f>
        <v>10.56119315</v>
      </c>
      <c r="G15" s="178">
        <f>average(D15:F15)</f>
        <v>8.816715256</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0.7699676883</v>
      </c>
      <c r="E20" s="163">
        <f>'Ratios 2022'!D26</f>
        <v>0.7346342232</v>
      </c>
      <c r="F20" s="163">
        <f>'Ratios 2023'!D26</f>
        <v>0.7511685365</v>
      </c>
      <c r="G20" s="182">
        <f>average(D20:F20)</f>
        <v>0.7519234827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0.7079149965</v>
      </c>
      <c r="E25" s="163">
        <f>'Ratios 2022'!D33</f>
        <v>0.7009322074</v>
      </c>
      <c r="F25" s="163">
        <f>'Ratios 2023'!D33</f>
        <v>0.6849044608</v>
      </c>
      <c r="G25" s="182">
        <f>average(D25:F25)</f>
        <v>0.6979172216</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0.5386857389</v>
      </c>
      <c r="E30" s="163">
        <f>'Ratios 2022'!D38</f>
        <v>0.4411366603</v>
      </c>
      <c r="F30" s="163">
        <f>'Ratios 2023'!D38</f>
        <v>0.4170563885</v>
      </c>
      <c r="G30" s="182">
        <f>average(D30:F30)</f>
        <v>0.4656262626</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1</v>
      </c>
      <c r="E35" s="163">
        <f>'Ratios 2022'!E41</f>
        <v>1</v>
      </c>
      <c r="F35" s="163">
        <f>'Ratios 2023'!E41</f>
        <v>1</v>
      </c>
      <c r="G35" s="182">
        <f t="shared" ref="G35:G37" si="1">average(D35:F35)</f>
        <v>1</v>
      </c>
      <c r="H35" s="182"/>
      <c r="I35" s="43"/>
      <c r="J35" s="43"/>
      <c r="K35" s="43"/>
      <c r="L35" s="43"/>
      <c r="M35" s="43"/>
      <c r="N35" s="43"/>
      <c r="O35" s="43"/>
      <c r="P35" s="43"/>
      <c r="Q35" s="43"/>
      <c r="R35" s="43"/>
      <c r="S35" s="43"/>
      <c r="T35" s="43"/>
      <c r="U35" s="43"/>
      <c r="V35" s="43"/>
      <c r="W35" s="43"/>
      <c r="X35" s="43"/>
      <c r="Y35" s="43"/>
    </row>
    <row r="36">
      <c r="A36" s="139"/>
      <c r="B36" s="52"/>
      <c r="C36" s="148" t="s">
        <v>218</v>
      </c>
      <c r="D36" s="163">
        <f>'Ratios 2021'!E42</f>
        <v>0</v>
      </c>
      <c r="E36" s="163">
        <f>'Ratios 2022'!E42</f>
        <v>0</v>
      </c>
      <c r="F36" s="163">
        <f>'Ratios 2023'!E42</f>
        <v>0</v>
      </c>
      <c r="G36" s="182">
        <f t="shared" si="1"/>
        <v>0</v>
      </c>
      <c r="H36" s="182"/>
      <c r="I36" s="43"/>
      <c r="J36" s="43"/>
      <c r="K36" s="43"/>
      <c r="L36" s="43"/>
      <c r="M36" s="43"/>
      <c r="N36" s="43"/>
      <c r="O36" s="43"/>
      <c r="P36" s="43"/>
      <c r="Q36" s="43"/>
      <c r="R36" s="43"/>
      <c r="S36" s="43"/>
      <c r="T36" s="43"/>
      <c r="U36" s="43"/>
      <c r="V36" s="43"/>
      <c r="W36" s="43"/>
      <c r="X36" s="43"/>
      <c r="Y36" s="43"/>
    </row>
    <row r="37">
      <c r="A37" s="139"/>
      <c r="B37" s="183"/>
      <c r="C37" s="148" t="s">
        <v>219</v>
      </c>
      <c r="D37" s="163">
        <f>'Ratios 2021'!E43</f>
        <v>0</v>
      </c>
      <c r="E37" s="163">
        <f>'Ratios 2022'!E43</f>
        <v>0</v>
      </c>
      <c r="F37" s="163">
        <f>'Ratios 2023'!E43</f>
        <v>0</v>
      </c>
      <c r="G37" s="182">
        <f t="shared" si="1"/>
        <v>0</v>
      </c>
      <c r="H37" s="182"/>
      <c r="I37" s="43"/>
      <c r="J37" s="43"/>
      <c r="K37" s="43"/>
      <c r="L37" s="43"/>
      <c r="M37" s="43"/>
      <c r="N37" s="43"/>
      <c r="O37" s="43"/>
      <c r="P37" s="43"/>
      <c r="Q37" s="43"/>
      <c r="R37" s="43"/>
      <c r="S37" s="43"/>
      <c r="T37" s="43"/>
      <c r="U37" s="43"/>
      <c r="V37" s="43"/>
      <c r="W37" s="43"/>
      <c r="X37" s="43"/>
      <c r="Y37" s="43"/>
    </row>
    <row r="38">
      <c r="A38" s="139"/>
      <c r="B38" s="183"/>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224</v>
      </c>
      <c r="D42" s="166" t="str">
        <f>'Ratios 2021'!D49</f>
        <v>$0</v>
      </c>
      <c r="E42" s="166" t="str">
        <f>'Ratios 2022'!D49</f>
        <v>$0</v>
      </c>
      <c r="F42" s="166" t="str">
        <f>'Ratios 2023'!D49</f>
        <v>$0</v>
      </c>
      <c r="G42" s="184" t="str">
        <f>average(D42:F42)</f>
        <v>#DIV/0!</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8.050874881</v>
      </c>
      <c r="E47" s="149">
        <f>'Ratios 2022'!D54</f>
        <v>3.914316395</v>
      </c>
      <c r="F47" s="149">
        <f>'Ratios 2023'!D54</f>
        <v>3.626724902</v>
      </c>
      <c r="G47" s="178">
        <f>average(D47:F47)</f>
        <v>5.197305393</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236</v>
      </c>
      <c r="D52" s="185">
        <f>'Ratios 2021'!D59</f>
        <v>0</v>
      </c>
      <c r="E52" s="185">
        <f>'Ratios 2022'!D59</f>
        <v>0</v>
      </c>
      <c r="F52" s="185">
        <f>'Ratios 2023'!D59</f>
        <v>0</v>
      </c>
      <c r="G52" s="186">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VIRGINIA EDUCATION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VIRGINIA EDUCATION ASSOCIATION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3314774.0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3314774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1.0529486E7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10529486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272989.0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7780981.0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8306816.0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-525835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-525835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32044.0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6089.0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45684.0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83817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13675231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VIRGINIA EDUCATION ASSOCIATION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154472</v>
      </c>
      <c r="D3" s="99">
        <v>154472.0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594093</v>
      </c>
      <c r="D7" s="99">
        <v>594093.0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5754965</v>
      </c>
      <c r="D9" s="99">
        <v>5754965.0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1696717</v>
      </c>
      <c r="D10" s="99">
        <v>1696717.0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1723430</v>
      </c>
      <c r="D11" s="99">
        <v>1723430.0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476579</v>
      </c>
      <c r="D12" s="99">
        <v>476579.0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653779</v>
      </c>
      <c r="D15" s="99">
        <v>653779.0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45000</v>
      </c>
      <c r="D16" s="99">
        <v>45000.0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61653</v>
      </c>
      <c r="D19" s="99">
        <v>61653.0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422514</v>
      </c>
      <c r="D20" s="99">
        <v>422514.0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822773</v>
      </c>
      <c r="D21" s="99">
        <v>822773.0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794418</v>
      </c>
      <c r="D22" s="99">
        <v>794418.0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140054</v>
      </c>
      <c r="D25" s="99">
        <v>140054.0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598786</v>
      </c>
      <c r="D26" s="99">
        <v>598786.0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315540</v>
      </c>
      <c r="D28" s="99">
        <v>315540.0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76032</v>
      </c>
      <c r="D31" s="99">
        <v>76032.0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42086</v>
      </c>
      <c r="D32" s="99">
        <v>42086.0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78963</v>
      </c>
      <c r="D34" s="99">
        <v>78963.0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21330</v>
      </c>
      <c r="D35" s="99">
        <v>21330.0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14473184</v>
      </c>
      <c r="D40" s="104">
        <f t="shared" si="2"/>
        <v>14473184</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VIRGINIA EDUCATION ASSOCIATION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5072547.0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1644382.0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2394221.0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84197.0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2599395.0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2146585.0</v>
      </c>
      <c r="E12" s="109">
        <f>D11-D12</f>
        <v>452810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7478214.0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2964744.0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20091115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1034190.0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107965.0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1421428.0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2563583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1.6326609E7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1200923.0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17527532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20091115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VIRGINIA EDUCATION ASSOCIATION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14473184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76032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14397152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1199762.667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6716929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5.598548102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16326609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14473184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1206098.667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13.53671093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7478214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14473184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1206098.667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6.200333527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11.79888163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10529486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13675231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0.7699676883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6349058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3896726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10245784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14473184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0.7079149965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3420147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6349058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0.5386857389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14473184</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14473184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3314774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9195347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1142155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8.050874881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20091115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VIRGINIA EDUCATION ASSOCIATION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3348944.0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3348944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1.012985E7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10129850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203592.0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566297.0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601620.0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-35323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-35323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176" t="s">
        <v>97</v>
      </c>
      <c r="D39" s="74"/>
      <c r="E39" s="48">
        <v>22932.0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3657.0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115319.0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141908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13788971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VIRGINIA EDUCATION ASSOCIATION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165340</v>
      </c>
      <c r="D3" s="99">
        <v>165340.0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800639</v>
      </c>
      <c r="D7" s="99">
        <v>800639.0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6065757</v>
      </c>
      <c r="D9" s="99">
        <v>6065757.0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1504380</v>
      </c>
      <c r="D10" s="99">
        <v>1504380.0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1524639</v>
      </c>
      <c r="D11" s="99">
        <v>1524639.0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477577</v>
      </c>
      <c r="D12" s="99">
        <v>477577.0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765802</v>
      </c>
      <c r="D15" s="99">
        <v>765802.0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43500</v>
      </c>
      <c r="D16" s="99">
        <v>43500.0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69751</v>
      </c>
      <c r="D19" s="99">
        <v>69751.0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932634</v>
      </c>
      <c r="D20" s="99">
        <v>932634.0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294854</v>
      </c>
      <c r="D21" s="99">
        <v>294854.0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562231</v>
      </c>
      <c r="D22" s="99">
        <v>562231.0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137837</v>
      </c>
      <c r="D25" s="99">
        <v>137837.0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1119880</v>
      </c>
      <c r="D26" s="99">
        <v>1119880.0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87185</v>
      </c>
      <c r="D28" s="99">
        <v>87185.0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77966</v>
      </c>
      <c r="D31" s="99">
        <v>77966.0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59256</v>
      </c>
      <c r="D32" s="99">
        <v>59256.0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75354</v>
      </c>
      <c r="D34" s="99">
        <v>75354.0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34270</v>
      </c>
      <c r="D38" s="99">
        <v>34270.0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14798852</v>
      </c>
      <c r="D40" s="104">
        <f t="shared" si="2"/>
        <v>14798852</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VIRGINIA EDUCATION ASSOCIATION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1449509.0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480666.0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2451712.0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203719.0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2599395.0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2224551.0</v>
      </c>
      <c r="E12" s="109">
        <f>D11-D12</f>
        <v>374844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1.194837E7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4868674.0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21777494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1132465.0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39031.0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1227839.0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2399335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1.7651764E7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1726395.0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19378159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21777494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