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<sst xmlns="http://schemas.openxmlformats.org/spreadsheetml/2006/main" count="876" uniqueCount="257">
  <si>
    <t>AFRICAN AMERICAN ART &amp; CULTURE COMPLEX</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</si>
  <si>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</si>
  <si>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</si>
  <si>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</si>
  <si>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</si>
  <si>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</si>
  <si>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</si>
  <si>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</si>
  <si>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</si>
  <si>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</si>
  <si>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</si>
  <si>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</si>
  <si>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</si>
  <si>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</si>
  <si>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</si>
  <si>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</si>
  <si>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</si>
  <si>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</si>
  <si>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</si>
  <si>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</si>
  <si>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</si>
  <si>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</si>
  <si>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</si>
  <si>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</si>
  <si>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</si>
  <si>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</si>
  <si>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</si>
  <si>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</si>
  <si>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</si>
  <si>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</si>
  <si>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</si>
  <si>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</si>
  <si>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</si>
  <si>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</si>
  <si>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</si>
  <si>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</si>
  <si>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</si>
  <si>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</si>
  <si>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</si>
  <si>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</si>
  <si>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</si>
  <si>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</si>
  <si>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</si>
  <si>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</si>
  <si>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</si>
  <si>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</si>
  <si>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</si>
  <si>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</si>
  <si>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</si>
  <si>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</si>
  <si>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</si>
  <si>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</si>
  <si>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</si>
  <si>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</si>
  <si>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</si>
  <si>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</si>
  <si>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</si>
  <si>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</si>
  <si>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</si>
  <si>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</si>
  <si>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</si>
  <si>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</si>
  <si>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</si>
  <si>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</si>
  <si>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FISCAL SPONSORSHIP</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</si>
  <si>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</si>
  <si>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</si>
  <si>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</si>
  <si>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</si>
  <si>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</si>
  <si>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</si>
  <si>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</si>
  <si>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</si>
  <si>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</si>
  <si>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</si>
  <si>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</si>
  <si>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</si>
  <si>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</si>
  <si>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</si>
  <si>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</si>
  <si>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</si>
  <si>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</si>
  <si>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</si>
  <si>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</si>
  <si>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</si>
  <si>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</si>
  <si>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</si>
  <si>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</si>
  <si>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</si>
  <si>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</si>
  <si>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</si>
  <si>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</si>
  <si>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</si>
  <si>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</si>
  <si>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</si>
  <si>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</si>
  <si>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</si>
  <si>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</si>
  <si>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</si>
  <si>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</si>
  <si>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</si>
  <si>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</si>
  <si>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</si>
  <si>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</si>
  <si>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</si>
  <si>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</si>
  <si>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</si>
  <si>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</si>
  <si>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</si>
  <si>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</si>
  <si>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</si>
  <si>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</si>
  <si>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</si>
  <si>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</si>
  <si>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</si>
  <si>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</si>
  <si>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</si>
  <si>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</si>
  <si>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</si>
  <si>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</si>
  <si>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</si>
  <si>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</si>
  <si>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</si>
  <si>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</si>
  <si>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</si>
  <si>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</si>
  <si>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</si>
  <si>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</si>
  <si>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</si>
  <si>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</si>
  <si>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</si>
  <si>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</si>
  <si>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</si>
  <si>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</si>
  <si>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</si>
  <si>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GRANTMAKING EXPENSE</t>
  </si>
  <si>
    <t>PROGRAM EXPENSES</t>
  </si>
  <si>
    <t>EQUIPMENT RENTAL</t>
  </si>
  <si>
    <t>ACCOUNTING &amp; LEGAL</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</si>
  <si>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</si>
  <si>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</si>
  <si>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</si>
  <si>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</si>
  <si>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</si>
  <si>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</si>
  <si>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</si>
  <si>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</si>
  <si>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</si>
  <si>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</si>
  <si>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</si>
  <si>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</si>
  <si>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</si>
  <si>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</si>
  <si>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</si>
  <si>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</si>
  <si>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</si>
  <si>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</si>
  <si>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</si>
  <si>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</si>
  <si>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</si>
  <si>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</si>
  <si>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</si>
  <si>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</si>
  <si>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</si>
  <si>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</si>
  <si>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</si>
  <si>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</si>
  <si>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</si>
  <si>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</si>
  <si>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</si>
  <si>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</si>
  <si>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</si>
  <si>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</si>
  <si>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</si>
  <si>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</si>
  <si>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</si>
  <si>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</si>
  <si>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</si>
  <si>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</si>
  <si>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</si>
  <si>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</si>
  <si>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</si>
  <si>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</si>
  <si>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</si>
  <si>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</si>
  <si>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</si>
  <si>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</si>
  <si>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</si>
  <si>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</si>
  <si>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</si>
  <si>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</si>
  <si>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</si>
  <si>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</si>
  <si>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</si>
  <si>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</si>
  <si>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</si>
  <si>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</si>
  <si>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</si>
  <si>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</si>
  <si>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</si>
  <si>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</si>
  <si>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</si>
  <si>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</si>
  <si>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</si>
  <si>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</si>
  <si>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</si>
  <si>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</si>
  <si>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</si>
  <si>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</si>
  <si>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</si>
  <si>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</si>
  <si>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</si>
  <si>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</si>
  <si>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</si>
  <si>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</si>
  <si>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</si>
  <si>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</si>
  <si>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</si>
  <si>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</si>
  <si>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</si>
  <si>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</si>
  <si>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</si>
  <si>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</si>
  <si>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</si>
  <si>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</si>
  <si>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</si>
  <si>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</si>
  <si>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</si>
  <si>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</si>
  <si>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</si>
  <si>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</si>
  <si>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</si>
  <si>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</si>
  <si>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</si>
  <si>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</si>
  <si>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</si>
  <si>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</si>
  <si>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</si>
  <si>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</si>
  <si>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FISCAL Admin FEES</t>
  </si>
  <si>
    <r>
      <rPr>
        <rFont val="Roboto"/>
        <color rgb="FF000000"/>
        <sz val="10.0"/>
      </rPr>
      <t xml:space="preserve">Gross amount from sales of </t>
    </r>
    <r>
      <rPr>
        <rFont val="Roboto"/>
        <color rgb="FF000000"/>
        <sz val="10.0"/>
      </rPr>
      <t>assets other than inventory</t>
    </r>
  </si>
  <si>
    <t>REFUND</t>
  </si>
  <si>
    <t xml:space="preserve"> PROGRAM EVENTS</t>
  </si>
  <si>
    <r>
      <rPr>
        <rFont val="Roboto"/>
        <b/>
        <color rgb="FF000000"/>
        <sz val="10.0"/>
      </rPr>
      <t xml:space="preserve">Program Expenses </t>
    </r>
    <r>
      <rPr>
        <rFont val="Roboto"/>
        <b/>
        <i/>
        <color rgb="FF000000"/>
        <sz val="10.0"/>
      </rPr>
      <t xml:space="preserve">(Program Efficiency Ratio) </t>
    </r>
  </si>
  <si>
    <t>FISCAL Admin FEE</t>
  </si>
  <si>
    <r>
      <rPr>
        <rFont val="Roboto"/>
        <color rgb="FF000000"/>
        <sz val="10.0"/>
      </rPr>
      <t xml:space="preserve">Gross amount from sales of </t>
    </r>
    <r>
      <rPr>
        <rFont val="Roboto"/>
        <color rgb="FF000000"/>
        <sz val="10.0"/>
      </rPr>
      <t>assets other than inventory</t>
    </r>
  </si>
  <si>
    <t>accounts written off</t>
  </si>
  <si>
    <t>FISCAL SPONSORSHIP ADMIN. FEE</t>
  </si>
  <si>
    <t>EQUIPMENT RELATED</t>
  </si>
  <si>
    <t>PROGRAM SUPPLIES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</si>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</sst>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AFRICAN AMERICAN ART &amp; CULTURE COMPLEX</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4639183</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3307</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4635876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386323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204695</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0.5298545518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810773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4639183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386598.5833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2.097195993</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4639183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386598.5833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0.5298545518</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4024287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4451109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0.9041088412</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375236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66083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441319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4639183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0.09512860346</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66083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375236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0.1761105011</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243</v>
      </c>
      <c r="D41" s="75">
        <f>'Expenses 2022'!D40</f>
        <v>4247706</v>
      </c>
      <c r="E41" s="165">
        <f t="shared" ref="E41:E44" si="1">D41/$D$44</f>
        <v>0.9156150986</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391477</v>
      </c>
      <c r="E42" s="165">
        <f t="shared" si="1"/>
        <v>0.08438490139</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4639183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4024287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t="str">
        <f>if(D48=0, "$0",D47/D48)</f>
        <v>$0</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1469294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468128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3.138658657</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1478901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AFRICAN AMERICAN ART &amp; CULTURE COMPLEX</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3300188.0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3300188</v>
      </c>
      <c r="G9" s="58"/>
      <c r="H9" s="58"/>
      <c r="I9" s="58"/>
      <c r="J9" s="58"/>
      <c r="K9" s="58"/>
      <c r="L9" s="58"/>
      <c r="M9" s="58"/>
      <c r="N9" s="58"/>
      <c r="O9" s="58"/>
      <c r="P9" s="58"/>
      <c r="Q9" s="58"/>
      <c r="R9" s="58"/>
      <c r="S9" s="58"/>
      <c r="T9" s="58"/>
      <c r="U9" s="58"/>
      <c r="V9" s="58"/>
      <c r="W9" s="58"/>
      <c r="X9" s="58"/>
      <c r="Y9" s="58"/>
      <c r="Z9" s="58"/>
    </row>
    <row r="10">
      <c r="A10" s="44" t="s">
        <v>62</v>
      </c>
      <c r="B10" s="59" t="s">
        <v>63</v>
      </c>
      <c r="C10" s="60" t="s">
        <v>244</v>
      </c>
      <c r="D10" s="15"/>
      <c r="E10" s="15"/>
      <c r="F10" s="48">
        <v>206346.0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98950.0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305296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6180.0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6180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6180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246</v>
      </c>
      <c r="D39" s="74"/>
      <c r="E39" s="48">
        <v>217109.0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12557.0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229666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3841330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AFRICAN AMERICAN ART &amp; CULTURE COMPLEX</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206205</v>
      </c>
      <c r="D7" s="99">
        <v>206205.0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215700</v>
      </c>
      <c r="D9" s="99">
        <v>51269.0</v>
      </c>
      <c r="E9" s="99">
        <v>164431.0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42688</v>
      </c>
      <c r="D11" s="99">
        <v>25551.0</v>
      </c>
      <c r="E11" s="99">
        <v>17137.0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34644</v>
      </c>
      <c r="D12" s="99">
        <v>20737.0</v>
      </c>
      <c r="E12" s="99">
        <v>13907.0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100</v>
      </c>
      <c r="D15" s="99">
        <v>100.0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63675</v>
      </c>
      <c r="D16" s="99">
        <v>63675.0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1353253</v>
      </c>
      <c r="D20" s="99">
        <v>1276208.0</v>
      </c>
      <c r="E20" s="99">
        <v>77045.0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28083</v>
      </c>
      <c r="D21" s="99">
        <v>27885.0</v>
      </c>
      <c r="E21" s="99">
        <v>198.0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18927</v>
      </c>
      <c r="D22" s="99">
        <v>5710.0</v>
      </c>
      <c r="E22" s="99">
        <v>13217.0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48926</v>
      </c>
      <c r="D25" s="99">
        <v>39999.0</v>
      </c>
      <c r="E25" s="99">
        <v>8927.0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2609</v>
      </c>
      <c r="D26" s="99">
        <v>1306.0</v>
      </c>
      <c r="E26" s="99">
        <v>1303.0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11775</v>
      </c>
      <c r="D28" s="99">
        <v>6708.0</v>
      </c>
      <c r="E28" s="99">
        <v>5067.0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3306</v>
      </c>
      <c r="D31" s="99">
        <v>1510.0</v>
      </c>
      <c r="E31" s="99">
        <v>1796.0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63100</v>
      </c>
      <c r="D32" s="99">
        <v>51325.0</v>
      </c>
      <c r="E32" s="99">
        <v>11775.0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242</v>
      </c>
      <c r="C34" s="98">
        <f t="shared" si="1"/>
        <v>713826</v>
      </c>
      <c r="D34" s="99">
        <v>707999.0</v>
      </c>
      <c r="E34" s="99">
        <v>5827.0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247</v>
      </c>
      <c r="C35" s="98">
        <f t="shared" si="1"/>
        <v>206346</v>
      </c>
      <c r="D35" s="99">
        <v>206346.0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248</v>
      </c>
      <c r="C36" s="98">
        <f t="shared" si="1"/>
        <v>108618</v>
      </c>
      <c r="D36" s="99">
        <v>103020.0</v>
      </c>
      <c r="E36" s="99">
        <v>5598.0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249</v>
      </c>
      <c r="C37" s="98">
        <f t="shared" si="1"/>
        <v>82792</v>
      </c>
      <c r="D37" s="99">
        <v>55838.0</v>
      </c>
      <c r="E37" s="99">
        <v>26954.0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227136</v>
      </c>
      <c r="D38" s="99">
        <v>90226.0</v>
      </c>
      <c r="E38" s="99">
        <v>136910.0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3431709</v>
      </c>
      <c r="D40" s="104">
        <f t="shared" si="2"/>
        <v>2941617</v>
      </c>
      <c r="E40" s="104">
        <f t="shared" si="2"/>
        <v>490092</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AFRICAN AMERICAN ART &amp; CULTURE COMPLEX</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677791.0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1158689.0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100000.0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19624.0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184474.0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178174.0</v>
      </c>
      <c r="E12" s="109">
        <f>D11-D12</f>
        <v>6300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1962404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154241.0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241738.0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146031.0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542010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1387027.0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33367.0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1420394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1962404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AFRICAN AMERICAN ART &amp; CULTURE COMPLEX</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3431709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3306</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3428403</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285700.25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677791</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2.372385043</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1387027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3431709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285975.75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4.850156001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3431709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285975.75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2.372385043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3300188</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3841330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0.8591263963</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421905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77332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499237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3431709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0.1454776614</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42688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421905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0.1011791754</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250</v>
      </c>
      <c r="D41" s="75">
        <f>'Expenses 2023'!D40</f>
        <v>2941617</v>
      </c>
      <c r="E41" s="165">
        <f t="shared" ref="E41:E44" si="1">D41/$D$44</f>
        <v>0.8571871916</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490092</v>
      </c>
      <c r="E42" s="165">
        <f t="shared" si="1"/>
        <v>0.1428128084</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3431709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3300188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t="str">
        <f>if(D48=0, "$0",D47/D48)</f>
        <v>$0</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1956104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395979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4.939918531</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146031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1962404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0.07441434078</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AFRICAN AMERICAN ART &amp; CULTURE COMPLEX</v>
      </c>
      <c r="B1" s="2" t="s">
        <v>251</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252</v>
      </c>
      <c r="E4" s="45" t="s">
        <v>253</v>
      </c>
      <c r="F4" s="45" t="s">
        <v>254</v>
      </c>
      <c r="G4" s="59" t="s">
        <v>255</v>
      </c>
      <c r="H4" s="59"/>
      <c r="I4" s="43"/>
      <c r="J4" s="43"/>
      <c r="K4" s="43"/>
      <c r="L4" s="43"/>
      <c r="M4" s="43"/>
      <c r="N4" s="43"/>
      <c r="O4" s="43"/>
      <c r="P4" s="43"/>
      <c r="Q4" s="43"/>
      <c r="R4" s="43"/>
      <c r="S4" s="43"/>
      <c r="T4" s="43"/>
      <c r="U4" s="43"/>
      <c r="V4" s="43"/>
      <c r="W4" s="43"/>
      <c r="X4" s="43"/>
      <c r="Y4" s="43"/>
    </row>
    <row r="5">
      <c r="A5" s="139"/>
      <c r="B5" s="49"/>
      <c r="C5" s="148" t="s">
        <v>182</v>
      </c>
      <c r="D5" s="177">
        <f>'Ratios 2021'!D8</f>
        <v>6.867999662</v>
      </c>
      <c r="E5" s="177">
        <f>'Ratios 2022'!D8</f>
        <v>0.5298545518</v>
      </c>
      <c r="F5" s="177">
        <f>'Ratios 2023'!D8</f>
        <v>2.372385043</v>
      </c>
      <c r="G5" s="177">
        <f>average(D5:F5)</f>
        <v>3.256746419</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252</v>
      </c>
      <c r="E9" s="45" t="s">
        <v>253</v>
      </c>
      <c r="F9" s="45" t="s">
        <v>254</v>
      </c>
      <c r="G9" s="59" t="s">
        <v>255</v>
      </c>
      <c r="H9" s="59"/>
      <c r="I9" s="43"/>
      <c r="J9" s="43"/>
      <c r="K9" s="43"/>
      <c r="L9" s="43"/>
      <c r="M9" s="43"/>
      <c r="N9" s="43"/>
      <c r="O9" s="43"/>
      <c r="P9" s="43"/>
      <c r="Q9" s="43"/>
      <c r="R9" s="43"/>
      <c r="S9" s="43"/>
      <c r="T9" s="43"/>
      <c r="U9" s="43"/>
      <c r="V9" s="43"/>
      <c r="W9" s="43"/>
      <c r="X9" s="43"/>
      <c r="Y9" s="43"/>
    </row>
    <row r="10">
      <c r="A10" s="139"/>
      <c r="B10" s="49"/>
      <c r="C10" s="148" t="s">
        <v>190</v>
      </c>
      <c r="D10" s="149">
        <f>'Ratios 2021'!D14</f>
        <v>3.584275613</v>
      </c>
      <c r="E10" s="149">
        <f>'Ratios 2022'!D14</f>
        <v>2.097195993</v>
      </c>
      <c r="F10" s="149">
        <f>'Ratios 2023'!D14</f>
        <v>4.850156001</v>
      </c>
      <c r="G10" s="177">
        <f>average(D10:F10)</f>
        <v>3.510542536</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252</v>
      </c>
      <c r="E14" s="45" t="s">
        <v>253</v>
      </c>
      <c r="F14" s="45" t="s">
        <v>254</v>
      </c>
      <c r="G14" s="59" t="s">
        <v>255</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0</v>
      </c>
      <c r="E15" s="180">
        <f>'Ratios 2022'!D20</f>
        <v>0</v>
      </c>
      <c r="F15" s="180">
        <f>'Ratios 2023'!D20</f>
        <v>0</v>
      </c>
      <c r="G15" s="177">
        <f>average(D15:F15)</f>
        <v>0</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252</v>
      </c>
      <c r="E19" s="45" t="s">
        <v>253</v>
      </c>
      <c r="F19" s="45" t="s">
        <v>254</v>
      </c>
      <c r="G19" s="59" t="s">
        <v>255</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0.9753741929</v>
      </c>
      <c r="E20" s="163">
        <f>'Ratios 2022'!D26</f>
        <v>0.9041088412</v>
      </c>
      <c r="F20" s="163">
        <f>'Ratios 2023'!D26</f>
        <v>0.8591263963</v>
      </c>
      <c r="G20" s="181">
        <f>average(D20:F20)</f>
        <v>0.9128698101</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252</v>
      </c>
      <c r="E24" s="45" t="s">
        <v>253</v>
      </c>
      <c r="F24" s="45" t="s">
        <v>254</v>
      </c>
      <c r="G24" s="59" t="s">
        <v>255</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0.1737699568</v>
      </c>
      <c r="E25" s="163">
        <f>'Ratios 2022'!D33</f>
        <v>0.09512860346</v>
      </c>
      <c r="F25" s="163">
        <f>'Ratios 2023'!D33</f>
        <v>0.1454776614</v>
      </c>
      <c r="G25" s="181">
        <f>average(D25:F25)</f>
        <v>0.1381254072</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252</v>
      </c>
      <c r="E29" s="45" t="s">
        <v>253</v>
      </c>
      <c r="F29" s="45" t="s">
        <v>254</v>
      </c>
      <c r="G29" s="59" t="s">
        <v>255</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0.161882591</v>
      </c>
      <c r="E30" s="163">
        <f>'Ratios 2022'!D38</f>
        <v>0.1761105011</v>
      </c>
      <c r="F30" s="163">
        <f>'Ratios 2023'!D38</f>
        <v>0.1011791754</v>
      </c>
      <c r="G30" s="181">
        <f>average(D30:F30)</f>
        <v>0.1463907558</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252</v>
      </c>
      <c r="E34" s="45" t="s">
        <v>253</v>
      </c>
      <c r="F34" s="45" t="s">
        <v>254</v>
      </c>
      <c r="G34" s="59" t="s">
        <v>255</v>
      </c>
      <c r="H34" s="59"/>
      <c r="I34" s="43"/>
      <c r="J34" s="43"/>
      <c r="K34" s="43"/>
      <c r="L34" s="43"/>
      <c r="M34" s="43"/>
      <c r="N34" s="43"/>
      <c r="O34" s="43"/>
      <c r="P34" s="43"/>
      <c r="Q34" s="43"/>
      <c r="R34" s="43"/>
      <c r="S34" s="43"/>
      <c r="T34" s="43"/>
      <c r="U34" s="43"/>
      <c r="V34" s="43"/>
      <c r="W34" s="43"/>
      <c r="X34" s="43"/>
      <c r="Y34" s="43"/>
    </row>
    <row r="35">
      <c r="A35" s="139"/>
      <c r="B35" s="49"/>
      <c r="C35" s="148" t="s">
        <v>256</v>
      </c>
      <c r="D35" s="163">
        <f>'Ratios 2021'!E41</f>
        <v>0.9544219838</v>
      </c>
      <c r="E35" s="163">
        <f>'Ratios 2022'!E41</f>
        <v>0.9156150986</v>
      </c>
      <c r="F35" s="163">
        <f>'Ratios 2023'!E41</f>
        <v>0.8571871916</v>
      </c>
      <c r="G35" s="181">
        <f t="shared" ref="G35:G37" si="1">average(D35:F35)</f>
        <v>0.909074758</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0.04557801618</v>
      </c>
      <c r="E36" s="163">
        <f>'Ratios 2022'!E42</f>
        <v>0.08438490139</v>
      </c>
      <c r="F36" s="163">
        <f>'Ratios 2023'!E42</f>
        <v>0.1428128084</v>
      </c>
      <c r="G36" s="181">
        <f t="shared" si="1"/>
        <v>0.090925242</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v>
      </c>
      <c r="E37" s="163">
        <f>'Ratios 2022'!E43</f>
        <v>0</v>
      </c>
      <c r="F37" s="163">
        <f>'Ratios 2023'!E43</f>
        <v>0</v>
      </c>
      <c r="G37" s="181">
        <f t="shared" si="1"/>
        <v>0</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252</v>
      </c>
      <c r="E41" s="45" t="s">
        <v>253</v>
      </c>
      <c r="F41" s="45" t="s">
        <v>254</v>
      </c>
      <c r="G41" s="59" t="s">
        <v>255</v>
      </c>
      <c r="H41" s="59"/>
      <c r="I41" s="43"/>
      <c r="J41" s="43"/>
      <c r="K41" s="43"/>
      <c r="L41" s="43"/>
      <c r="M41" s="43"/>
      <c r="N41" s="43"/>
      <c r="O41" s="43"/>
      <c r="P41" s="43"/>
      <c r="Q41" s="43"/>
      <c r="R41" s="43"/>
      <c r="S41" s="43"/>
      <c r="T41" s="43"/>
      <c r="U41" s="43"/>
      <c r="V41" s="43"/>
      <c r="W41" s="43"/>
      <c r="X41" s="43"/>
      <c r="Y41" s="43"/>
    </row>
    <row r="42">
      <c r="A42" s="139"/>
      <c r="B42" s="49"/>
      <c r="C42" s="148" t="s">
        <v>225</v>
      </c>
      <c r="D42" s="166" t="str">
        <f>'Ratios 2021'!D49</f>
        <v>$0</v>
      </c>
      <c r="E42" s="166" t="str">
        <f>'Ratios 2022'!D49</f>
        <v>$0</v>
      </c>
      <c r="F42" s="166" t="str">
        <f>'Ratios 2023'!D49</f>
        <v>$0</v>
      </c>
      <c r="G42" s="183" t="str">
        <f>average(D42:F42)</f>
        <v>#DIV/0!</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252</v>
      </c>
      <c r="E46" s="45" t="s">
        <v>253</v>
      </c>
      <c r="F46" s="45" t="s">
        <v>254</v>
      </c>
      <c r="G46" s="59" t="s">
        <v>255</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1.678823975</v>
      </c>
      <c r="E47" s="149">
        <f>'Ratios 2022'!D54</f>
        <v>3.138658657</v>
      </c>
      <c r="F47" s="149">
        <f>'Ratios 2023'!D54</f>
        <v>4.939918531</v>
      </c>
      <c r="G47" s="177">
        <f>average(D47:F47)</f>
        <v>3.252467055</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252</v>
      </c>
      <c r="E51" s="45" t="s">
        <v>253</v>
      </c>
      <c r="F51" s="45" t="s">
        <v>254</v>
      </c>
      <c r="G51" s="59" t="s">
        <v>255</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0.07441434078</v>
      </c>
      <c r="G52" s="185">
        <f>average(D52:F52)</f>
        <v>0.02480478026</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AFRICAN AMERICAN ART &amp; CULTURE COMPLEX</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AFRICAN AMERICAN ART &amp; CULTURE COMPLEX</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2936800.0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29440.0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2966240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35130.0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35130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9577.0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9577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3010947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AFRICAN AMERICAN ART &amp; CULTURE COMPLEX</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200868</v>
      </c>
      <c r="D7" s="99">
        <v>200868.0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235998</v>
      </c>
      <c r="D9" s="99">
        <v>203371.0</v>
      </c>
      <c r="E9" s="99">
        <v>32627.0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70721</v>
      </c>
      <c r="D11" s="99">
        <v>66002.0</v>
      </c>
      <c r="E11" s="99">
        <v>4719.0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39755</v>
      </c>
      <c r="D12" s="99">
        <v>36786.0</v>
      </c>
      <c r="E12" s="99">
        <v>2969.0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576116</v>
      </c>
      <c r="D20" s="99">
        <v>556203.0</v>
      </c>
      <c r="E20" s="99">
        <v>19913.0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4189</v>
      </c>
      <c r="D21" s="99">
        <v>1327.0</v>
      </c>
      <c r="E21" s="99">
        <v>2862.0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23329</v>
      </c>
      <c r="D22" s="99">
        <v>18819.0</v>
      </c>
      <c r="E22" s="99">
        <v>4510.0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42934</v>
      </c>
      <c r="D23" s="99">
        <v>33841.0</v>
      </c>
      <c r="E23" s="99">
        <v>9093.0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34990</v>
      </c>
      <c r="D25" s="99">
        <v>32877.0</v>
      </c>
      <c r="E25" s="99">
        <v>2113.0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1832</v>
      </c>
      <c r="D26" s="99">
        <v>1470.0</v>
      </c>
      <c r="E26" s="99">
        <v>362.0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14538</v>
      </c>
      <c r="D28" s="99">
        <v>12736.0</v>
      </c>
      <c r="E28" s="99">
        <v>1802.0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2710</v>
      </c>
      <c r="D31" s="99">
        <v>2082.0</v>
      </c>
      <c r="E31" s="99">
        <v>628.0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69894</v>
      </c>
      <c r="D32" s="99">
        <v>64629.0</v>
      </c>
      <c r="E32" s="99">
        <v>5265.0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922081</v>
      </c>
      <c r="D34" s="99">
        <v>895831.0</v>
      </c>
      <c r="E34" s="99">
        <v>26250.0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589904</v>
      </c>
      <c r="D35" s="99">
        <v>570729.0</v>
      </c>
      <c r="E35" s="99">
        <v>19175.0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143650</v>
      </c>
      <c r="D36" s="99">
        <v>133942.0</v>
      </c>
      <c r="E36" s="99">
        <v>9708.0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65998</v>
      </c>
      <c r="D37" s="99">
        <v>61795.0</v>
      </c>
      <c r="E37" s="99">
        <v>4203.0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110301</v>
      </c>
      <c r="D38" s="99">
        <v>112938.0</v>
      </c>
      <c r="E38" s="99">
        <v>-2637.0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3149808</v>
      </c>
      <c r="D40" s="104">
        <f t="shared" si="2"/>
        <v>3006246</v>
      </c>
      <c r="E40" s="104">
        <f t="shared" si="2"/>
        <v>143562</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AFRICAN AMERICAN ART &amp; CULTURE COMPLEX</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1801189.0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1069453.0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14647.0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181764.0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168851.0</v>
      </c>
      <c r="E12" s="109">
        <f>D11-D12</f>
        <v>12913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2898202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273387.0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1445250.0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1718637</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940815.0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238750.0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1179565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2898202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AFRICAN AMERICAN ART &amp; CULTURE COMPLEX</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3149808</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2710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3147098</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262258.1667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1801189</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6.867999662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940815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3149808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262484</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3.584275613</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3149808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262484</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6.867999662</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2936800</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3010947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0.9753741929</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436866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110476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547342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3149808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0.1737699568</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70721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436866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0.161882591</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3006246</v>
      </c>
      <c r="E41" s="165">
        <f t="shared" ref="E41:E44" si="1">D41/$D$44</f>
        <v>0.9544219838</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143562</v>
      </c>
      <c r="E42" s="165">
        <f t="shared" si="1"/>
        <v>0.04557801618</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3149808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2966240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t="str">
        <f>if(D48=0, "$0",D47/D48)</f>
        <v>$0</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2885289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1718637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1.678823975</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2898202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AFRICAN AMERICAN ART &amp; CULTURE COMPLEX</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4024287.0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4024287</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79445.0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343611.0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423056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1077.0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241</v>
      </c>
      <c r="D40" s="74"/>
      <c r="E40" s="48">
        <v>2689.0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3766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4451109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AFRICAN AMERICAN ART &amp; CULTURE COMPLEX</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198885</v>
      </c>
      <c r="D7" s="99">
        <v>198885.0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176351</v>
      </c>
      <c r="D9" s="99">
        <v>60332.0</v>
      </c>
      <c r="E9" s="99">
        <v>116019.0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66083</v>
      </c>
      <c r="D11" s="99">
        <v>46029.0</v>
      </c>
      <c r="E11" s="99">
        <v>20054.0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1525</v>
      </c>
      <c r="D15" s="99">
        <v>1525.0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42950</v>
      </c>
      <c r="D16" s="99">
        <v>42000.0</v>
      </c>
      <c r="E16" s="99">
        <v>950.0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1137672</v>
      </c>
      <c r="D20" s="99">
        <v>1054684.0</v>
      </c>
      <c r="E20" s="99">
        <v>82988.0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12399</v>
      </c>
      <c r="D21" s="99">
        <v>5791.0</v>
      </c>
      <c r="E21" s="99">
        <v>6608.0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22200</v>
      </c>
      <c r="D22" s="99">
        <v>19425.0</v>
      </c>
      <c r="E22" s="99">
        <v>2775.0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47195</v>
      </c>
      <c r="D23" s="99">
        <v>47195.0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49746</v>
      </c>
      <c r="D25" s="99">
        <v>37411.0</v>
      </c>
      <c r="E25" s="99">
        <v>12335.0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43482</v>
      </c>
      <c r="D26" s="99">
        <v>41607.0</v>
      </c>
      <c r="E26" s="99">
        <v>1875.0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35087</v>
      </c>
      <c r="D28" s="99">
        <v>31138.0</v>
      </c>
      <c r="E28" s="99">
        <v>3949.0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3307</v>
      </c>
      <c r="D31" s="99">
        <v>2199.0</v>
      </c>
      <c r="E31" s="99">
        <v>1108.0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71915</v>
      </c>
      <c r="D32" s="99">
        <v>50688.0</v>
      </c>
      <c r="E32" s="99">
        <v>21227.0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242</v>
      </c>
      <c r="C34" s="98">
        <f t="shared" si="1"/>
        <v>1466413</v>
      </c>
      <c r="D34" s="99">
        <v>1456484.0</v>
      </c>
      <c r="E34" s="99">
        <v>9929.0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64</v>
      </c>
      <c r="C35" s="98">
        <f t="shared" si="1"/>
        <v>533928</v>
      </c>
      <c r="D35" s="99">
        <v>533928.0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291910</v>
      </c>
      <c r="D36" s="99">
        <v>277399.0</v>
      </c>
      <c r="E36" s="99">
        <v>14511.0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97</v>
      </c>
      <c r="C37" s="98">
        <f t="shared" si="1"/>
        <v>169696</v>
      </c>
      <c r="D37" s="99">
        <v>110834.0</v>
      </c>
      <c r="E37" s="99">
        <v>58862.0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268439</v>
      </c>
      <c r="D38" s="99">
        <v>230152.0</v>
      </c>
      <c r="E38" s="99">
        <v>38287.0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4639183</v>
      </c>
      <c r="D40" s="104">
        <f t="shared" si="2"/>
        <v>4247706</v>
      </c>
      <c r="E40" s="104">
        <f t="shared" si="2"/>
        <v>391477</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AFRICAN AMERICAN ART &amp; CULTURE COMPLEX</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204695.0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1241332.0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23267.0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184474.0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174867.0</v>
      </c>
      <c r="E12" s="109">
        <f>D11-D12</f>
        <v>9607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1478901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468128.0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468128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810773.0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200000.0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1010773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1478901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