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<sst xmlns="http://schemas.openxmlformats.org/spreadsheetml/2006/main" count="880" uniqueCount="256">
  <si>
    <t>THE WINDWARD SCHOOL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</si>
  <si>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</si>
  <si>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</si>
  <si>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</si>
  <si>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</si>
  <si>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</si>
  <si>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</si>
  <si>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</si>
  <si>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</si>
  <si>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</si>
  <si>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</si>
  <si>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</si>
  <si>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</si>
  <si>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</si>
  <si>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</si>
  <si>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</si>
  <si>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</si>
  <si>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</si>
  <si>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</si>
  <si>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</si>
  <si>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</si>
  <si>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</si>
  <si>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</si>
  <si>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</si>
  <si>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</si>
  <si>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</si>
  <si>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</si>
  <si>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</si>
  <si>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</si>
  <si>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</si>
  <si>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</si>
  <si>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</si>
  <si>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</si>
  <si>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</si>
  <si>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</si>
  <si>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</si>
  <si>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</si>
  <si>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</si>
  <si>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</si>
  <si>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</si>
  <si>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</si>
  <si>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</si>
  <si>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</si>
  <si>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</si>
  <si>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</si>
  <si>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</si>
  <si>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</si>
  <si>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</si>
  <si>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</si>
  <si>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</si>
  <si>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</si>
  <si>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</si>
  <si>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</si>
  <si>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</si>
  <si>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</si>
  <si>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</si>
  <si>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</si>
  <si>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</si>
  <si>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</si>
  <si>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</si>
  <si>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</si>
  <si>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</si>
  <si>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</si>
  <si>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</si>
  <si>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STUDENT TUITION AND FEES</t>
  </si>
  <si>
    <t>TEACHER TRAINING INSTITUTE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</si>
  <si>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</si>
  <si>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</si>
  <si>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</si>
  <si>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</si>
  <si>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</si>
  <si>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</si>
  <si>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</si>
  <si>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</si>
  <si>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</si>
  <si>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</si>
  <si>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</si>
  <si>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</si>
  <si>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</si>
  <si>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</si>
  <si>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</si>
  <si>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</si>
  <si>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</si>
  <si>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</si>
  <si>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</si>
  <si>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</si>
  <si>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</si>
  <si>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</si>
  <si>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</si>
  <si>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</si>
  <si>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</si>
  <si>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</si>
  <si>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</si>
  <si>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</si>
  <si>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</si>
  <si>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</si>
  <si>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</si>
  <si>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</si>
  <si>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YEARBOOK</t>
  </si>
  <si>
    <t>COVID SICK LEAVE CREDIT</t>
  </si>
  <si>
    <t>INSURANCE RECOVERY</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</si>
  <si>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</si>
  <si>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</si>
  <si>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</si>
  <si>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</si>
  <si>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</si>
  <si>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</si>
  <si>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</si>
  <si>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</si>
  <si>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</si>
  <si>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</si>
  <si>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</si>
  <si>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</si>
  <si>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</si>
  <si>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</si>
  <si>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</si>
  <si>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</si>
  <si>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</si>
  <si>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</si>
  <si>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</si>
  <si>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</si>
  <si>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</si>
  <si>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</si>
  <si>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</si>
  <si>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</si>
  <si>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</si>
  <si>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</si>
  <si>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</si>
  <si>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</si>
  <si>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</si>
  <si>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</si>
  <si>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</si>
  <si>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</si>
  <si>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</si>
  <si>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</si>
  <si>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</si>
  <si>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</si>
  <si>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</si>
  <si>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BAD DEBT</t>
  </si>
  <si>
    <t>LIBRARY AND EXTRACURRICULAR</t>
  </si>
  <si>
    <t>FOOD SERVICE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</si>
  <si>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</si>
  <si>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</si>
  <si>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</si>
  <si>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</si>
  <si>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</si>
  <si>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</si>
  <si>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</si>
  <si>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</si>
  <si>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</si>
  <si>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</si>
  <si>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</si>
  <si>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</si>
  <si>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</si>
  <si>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</si>
  <si>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</si>
  <si>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</si>
  <si>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</si>
  <si>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</si>
  <si>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</si>
  <si>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</si>
  <si>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</si>
  <si>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</si>
  <si>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</si>
  <si>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</si>
  <si>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</si>
  <si>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</si>
  <si>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</si>
  <si>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</si>
  <si>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</si>
  <si>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</si>
  <si>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</si>
  <si>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</si>
  <si>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</si>
  <si>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</si>
  <si>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</si>
  <si>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</si>
  <si>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</si>
  <si>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</si>
  <si>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</si>
  <si>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</si>
  <si>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</si>
  <si>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</si>
  <si>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</si>
  <si>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</si>
  <si>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</si>
  <si>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</si>
  <si>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</si>
  <si>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</si>
  <si>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</si>
  <si>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</si>
  <si>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</si>
  <si>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</si>
  <si>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</si>
  <si>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</si>
  <si>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</si>
  <si>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</si>
  <si>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</si>
  <si>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</si>
  <si>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</si>
  <si>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</si>
  <si>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</si>
  <si>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</si>
  <si>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</si>
  <si>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</si>
  <si>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</si>
  <si>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</si>
  <si>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</si>
  <si>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</si>
  <si>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</si>
  <si>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</si>
  <si>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</si>
  <si>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</si>
  <si>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</si>
  <si>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</si>
  <si>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</si>
  <si>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</si>
  <si>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</si>
  <si>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</si>
  <si>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</si>
  <si>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</si>
  <si>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</si>
  <si>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</si>
  <si>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</si>
  <si>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</si>
  <si>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</si>
  <si>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</si>
  <si>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</si>
  <si>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</si>
  <si>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</si>
  <si>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</si>
  <si>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</si>
  <si>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</si>
  <si>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</si>
  <si>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</si>
  <si>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</si>
  <si>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</si>
  <si>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</si>
  <si>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</si>
  <si>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</si>
  <si>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</si>
  <si>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</si>
  <si>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EXTRACURRICULAR</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</si>
  <si>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</si>
  <si>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</si>
  <si>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NY PAID FAMILY LEAVE REIMBURSEMENT</t>
  </si>
  <si>
    <t>RECOVERY OF BAD DEBT</t>
  </si>
  <si>
    <t>All othe revenue</t>
  </si>
  <si>
    <t xml:space="preserve"> BAD DEBT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</si>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</sst>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THE WINDWARD SCHOOL</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71779547</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4332520</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67447027</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5620585.583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3257948</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0.5796456529</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144515043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71779547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5981628.917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24.15981416</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78422124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71779547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5981628.917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13.11049634</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13.69014199</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68477116</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85286648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0.8029054677</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36014131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10297098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46311229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71779547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0.6451869778</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7723091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36014131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0.2144461295</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243</v>
      </c>
      <c r="D41" s="75">
        <f>'Expenses 2022'!D40</f>
        <v>59563290</v>
      </c>
      <c r="E41" s="165">
        <f t="shared" ref="E41:E44" si="1">D41/$D$44</f>
        <v>0.829808664</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10316781</v>
      </c>
      <c r="E42" s="165">
        <f t="shared" si="1"/>
        <v>0.1437287003</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1899476</v>
      </c>
      <c r="E43" s="165">
        <f t="shared" si="1"/>
        <v>0.02646263566</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71779547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5124627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1899476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2.697916162</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7145049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23037796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0.3101446423</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11904488</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195920623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0.06076179127</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THE WINDWARD SCHOOL</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137164.0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5297431.0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415947.0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5434595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6.9785177E7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175402.0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69960579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1900651.0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39200.0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39200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39200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244</v>
      </c>
      <c r="D26" s="50">
        <v>9200050.0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9038808.0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161242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161242</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859235.0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375637.0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483598</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1115.0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245</v>
      </c>
      <c r="D40" s="74"/>
      <c r="E40" s="48">
        <v>69136.0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246</v>
      </c>
      <c r="D41" s="74"/>
      <c r="E41" s="48">
        <v>358000.0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247</v>
      </c>
      <c r="D42" s="74"/>
      <c r="E42" s="48">
        <v>59290.0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487541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78467406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THE WINDWARD SCHOOL</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8568071</v>
      </c>
      <c r="D4" s="99">
        <v>8568071.0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1329703</v>
      </c>
      <c r="D7" s="99">
        <v>1112361.0</v>
      </c>
      <c r="E7" s="99">
        <v>174462.0</v>
      </c>
      <c r="F7" s="99">
        <v>42880.0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36234066</v>
      </c>
      <c r="D9" s="99">
        <v>3.0317402E7</v>
      </c>
      <c r="E9" s="99">
        <v>4744470.0</v>
      </c>
      <c r="F9" s="99">
        <v>1172194.0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2731118</v>
      </c>
      <c r="D10" s="99">
        <v>2280944.0</v>
      </c>
      <c r="E10" s="99">
        <v>364504.0</v>
      </c>
      <c r="F10" s="99">
        <v>85670.0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5807334</v>
      </c>
      <c r="D11" s="99">
        <v>4850104.0</v>
      </c>
      <c r="E11" s="99">
        <v>775066.0</v>
      </c>
      <c r="F11" s="99">
        <v>182164.0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2701295</v>
      </c>
      <c r="D12" s="99">
        <v>2256037.0</v>
      </c>
      <c r="E12" s="99">
        <v>360524.0</v>
      </c>
      <c r="F12" s="99">
        <v>84734.0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136331</v>
      </c>
      <c r="D15" s="99">
        <v>0.0</v>
      </c>
      <c r="E15" s="99">
        <v>136331.0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81404</v>
      </c>
      <c r="D16" s="99">
        <v>0.0</v>
      </c>
      <c r="E16" s="99">
        <v>81404.0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306182</v>
      </c>
      <c r="D19" s="99">
        <v>0.0</v>
      </c>
      <c r="E19" s="99">
        <v>306182.0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2941979</v>
      </c>
      <c r="D20" s="99">
        <v>1321771.0</v>
      </c>
      <c r="E20" s="99">
        <v>1524592.0</v>
      </c>
      <c r="F20" s="99">
        <v>95616.0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114968</v>
      </c>
      <c r="D21" s="99">
        <v>113152.0</v>
      </c>
      <c r="E21" s="99">
        <v>1816.0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3227786</v>
      </c>
      <c r="D22" s="99">
        <v>2333483.0</v>
      </c>
      <c r="E22" s="99">
        <v>671598.0</v>
      </c>
      <c r="F22" s="99">
        <v>222705.0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205925</v>
      </c>
      <c r="D23" s="99">
        <v>13799.0</v>
      </c>
      <c r="E23" s="99">
        <v>192126.0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1700576</v>
      </c>
      <c r="D25" s="99">
        <v>1647558.0</v>
      </c>
      <c r="E25" s="99">
        <v>43205.0</v>
      </c>
      <c r="F25" s="99">
        <v>9813.0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58158</v>
      </c>
      <c r="D26" s="99">
        <v>2592.0</v>
      </c>
      <c r="E26" s="99">
        <v>53749.0</v>
      </c>
      <c r="F26" s="99">
        <v>1817.0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345513</v>
      </c>
      <c r="D28" s="99">
        <v>224773.0</v>
      </c>
      <c r="E28" s="99">
        <v>101234.0</v>
      </c>
      <c r="F28" s="99">
        <v>19506.0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670551</v>
      </c>
      <c r="D29" s="99">
        <v>592748.0</v>
      </c>
      <c r="E29" s="99">
        <v>74271.0</v>
      </c>
      <c r="F29" s="99">
        <v>3532.0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4213912</v>
      </c>
      <c r="D31" s="99">
        <v>4093580.0</v>
      </c>
      <c r="E31" s="99">
        <v>96000.0</v>
      </c>
      <c r="F31" s="99">
        <v>24332.0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434973</v>
      </c>
      <c r="D32" s="99">
        <v>0.0</v>
      </c>
      <c r="E32" s="99">
        <v>434973.0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140</v>
      </c>
      <c r="C34" s="98">
        <f t="shared" si="1"/>
        <v>2177974</v>
      </c>
      <c r="D34" s="99">
        <v>1987274.0</v>
      </c>
      <c r="E34" s="99">
        <v>190700.0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242</v>
      </c>
      <c r="C35" s="98">
        <f t="shared" si="1"/>
        <v>990212</v>
      </c>
      <c r="D35" s="99">
        <v>990212.0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248</v>
      </c>
      <c r="C36" s="98">
        <f t="shared" si="1"/>
        <v>30000</v>
      </c>
      <c r="D36" s="99">
        <v>0.0</v>
      </c>
      <c r="E36" s="99">
        <v>0.0</v>
      </c>
      <c r="F36" s="99">
        <v>30000.0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75008031</v>
      </c>
      <c r="D40" s="104">
        <f t="shared" si="2"/>
        <v>62705861</v>
      </c>
      <c r="E40" s="104">
        <f t="shared" si="2"/>
        <v>10327207</v>
      </c>
      <c r="F40" s="104">
        <f t="shared" si="2"/>
        <v>1974963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WINDWARD SCHOOL</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2026210.0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547254.0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999935.0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3131114.0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766069.0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1.4036079E8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4.1235781E7</v>
      </c>
      <c r="E12" s="109">
        <f>D11-D12</f>
        <v>99125009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5.5205734E7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2.3079983E7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8592221.0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193473529</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5973216.0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9988199.0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7390762.0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23352177</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1.51029688E8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1.9091664E7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170121352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193473529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THE WINDWARD SCHOOL</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75008031</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4213912</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70794119</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5899509.917</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2573464</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0.4362165733</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151029688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75008031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6250669.25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24.1621628</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78285717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75008031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6250669.25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12.52437361</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12.96059018</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69785177</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78467406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0.8893524147</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37563769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11239747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48803516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75008031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0.6506438757</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8538452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37563769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0.2273055188</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249</v>
      </c>
      <c r="D41" s="75">
        <f>'Expenses 2023'!D40</f>
        <v>62705861</v>
      </c>
      <c r="E41" s="165">
        <f t="shared" ref="E41:E44" si="1">D41/$D$44</f>
        <v>0.835988629</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10327207</v>
      </c>
      <c r="E42" s="165">
        <f t="shared" si="1"/>
        <v>0.1376813504</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1974963</v>
      </c>
      <c r="E43" s="165">
        <f t="shared" si="1"/>
        <v>0.02633002058</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75008031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5434595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1974963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2.751745223</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7470582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15961415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0.4680400829</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7390762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193473529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0.03820037831</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THE WINDWARD SCHOOL</v>
      </c>
      <c r="B1" s="2" t="s">
        <v>250</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9"/>
      <c r="B5" s="49"/>
      <c r="C5" s="148" t="s">
        <v>184</v>
      </c>
      <c r="D5" s="177">
        <f>'Ratios 2021'!D8</f>
        <v>3.284136824</v>
      </c>
      <c r="E5" s="177">
        <f>'Ratios 2022'!D8</f>
        <v>0.5796456529</v>
      </c>
      <c r="F5" s="177">
        <f>'Ratios 2023'!D8</f>
        <v>0.4362165733</v>
      </c>
      <c r="G5" s="177">
        <f>average(D5:F5)</f>
        <v>1.433333017</v>
      </c>
      <c r="H5" s="150" t="s">
        <v>191</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192</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193</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9"/>
      <c r="B10" s="49"/>
      <c r="C10" s="148" t="s">
        <v>192</v>
      </c>
      <c r="D10" s="149">
        <f>'Ratios 2021'!D14</f>
        <v>22.37341389</v>
      </c>
      <c r="E10" s="149">
        <f>'Ratios 2022'!D14</f>
        <v>24.15981416</v>
      </c>
      <c r="F10" s="149">
        <f>'Ratios 2023'!D14</f>
        <v>24.1621628</v>
      </c>
      <c r="G10" s="177">
        <f>average(D10:F10)</f>
        <v>23.56513028</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9"/>
      <c r="B15" s="49"/>
      <c r="C15" s="148" t="s">
        <v>200</v>
      </c>
      <c r="D15" s="180">
        <f>'Ratios 2021'!D20</f>
        <v>10.34591541</v>
      </c>
      <c r="E15" s="180">
        <f>'Ratios 2022'!D20</f>
        <v>13.11049634</v>
      </c>
      <c r="F15" s="180">
        <f>'Ratios 2023'!D20</f>
        <v>12.52437361</v>
      </c>
      <c r="G15" s="177">
        <f>average(D15:F15)</f>
        <v>11.99359512</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2021'!D26</f>
        <v>0.9120897925</v>
      </c>
      <c r="E20" s="163">
        <f>'Ratios 2022'!D26</f>
        <v>0.8029054677</v>
      </c>
      <c r="F20" s="163">
        <f>'Ratios 2023'!D26</f>
        <v>0.8893524147</v>
      </c>
      <c r="G20" s="181">
        <f>average(D20:F20)</f>
        <v>0.8681158916</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2021'!D33</f>
        <v>0.6300275432</v>
      </c>
      <c r="E25" s="163">
        <f>'Ratios 2022'!D33</f>
        <v>0.6451869778</v>
      </c>
      <c r="F25" s="163">
        <f>'Ratios 2023'!D33</f>
        <v>0.6506438757</v>
      </c>
      <c r="G25" s="181">
        <f>average(D25:F25)</f>
        <v>0.6419527989</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2021'!D38</f>
        <v>0.1940924921</v>
      </c>
      <c r="E30" s="163">
        <f>'Ratios 2022'!D38</f>
        <v>0.2144461295</v>
      </c>
      <c r="F30" s="163">
        <f>'Ratios 2023'!D38</f>
        <v>0.2273055188</v>
      </c>
      <c r="G30" s="181">
        <f>average(D30:F30)</f>
        <v>0.2119480468</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9"/>
      <c r="B35" s="49"/>
      <c r="C35" s="148" t="s">
        <v>255</v>
      </c>
      <c r="D35" s="163">
        <f>'Ratios 2021'!E41</f>
        <v>0.8240655849</v>
      </c>
      <c r="E35" s="163">
        <f>'Ratios 2022'!E41</f>
        <v>0.829808664</v>
      </c>
      <c r="F35" s="163">
        <f>'Ratios 2023'!E41</f>
        <v>0.835988629</v>
      </c>
      <c r="G35" s="181">
        <f t="shared" ref="G35:G37" si="1">average(D35:F35)</f>
        <v>0.8299542926</v>
      </c>
      <c r="H35" s="181"/>
      <c r="I35" s="43"/>
      <c r="J35" s="43"/>
      <c r="K35" s="43"/>
      <c r="L35" s="43"/>
      <c r="M35" s="43"/>
      <c r="N35" s="43"/>
      <c r="O35" s="43"/>
      <c r="P35" s="43"/>
      <c r="Q35" s="43"/>
      <c r="R35" s="43"/>
      <c r="S35" s="43"/>
      <c r="T35" s="43"/>
      <c r="U35" s="43"/>
      <c r="V35" s="43"/>
      <c r="W35" s="43"/>
      <c r="X35" s="43"/>
      <c r="Y35" s="43"/>
    </row>
    <row r="36">
      <c r="A36" s="139"/>
      <c r="B36" s="52"/>
      <c r="C36" s="148" t="s">
        <v>221</v>
      </c>
      <c r="D36" s="163">
        <f>'Ratios 2021'!E42</f>
        <v>0.15131403</v>
      </c>
      <c r="E36" s="163">
        <f>'Ratios 2022'!E42</f>
        <v>0.1437287003</v>
      </c>
      <c r="F36" s="163">
        <f>'Ratios 2023'!E42</f>
        <v>0.1376813504</v>
      </c>
      <c r="G36" s="181">
        <f t="shared" si="1"/>
        <v>0.1442413602</v>
      </c>
      <c r="H36" s="181"/>
      <c r="I36" s="43"/>
      <c r="J36" s="43"/>
      <c r="K36" s="43"/>
      <c r="L36" s="43"/>
      <c r="M36" s="43"/>
      <c r="N36" s="43"/>
      <c r="O36" s="43"/>
      <c r="P36" s="43"/>
      <c r="Q36" s="43"/>
      <c r="R36" s="43"/>
      <c r="S36" s="43"/>
      <c r="T36" s="43"/>
      <c r="U36" s="43"/>
      <c r="V36" s="43"/>
      <c r="W36" s="43"/>
      <c r="X36" s="43"/>
      <c r="Y36" s="43"/>
    </row>
    <row r="37">
      <c r="A37" s="139"/>
      <c r="B37" s="182"/>
      <c r="C37" s="148" t="s">
        <v>222</v>
      </c>
      <c r="D37" s="163">
        <f>'Ratios 2021'!E43</f>
        <v>0.02462038513</v>
      </c>
      <c r="E37" s="163">
        <f>'Ratios 2022'!E43</f>
        <v>0.02646263566</v>
      </c>
      <c r="F37" s="163">
        <f>'Ratios 2023'!E43</f>
        <v>0.02633002058</v>
      </c>
      <c r="G37" s="181">
        <f t="shared" si="1"/>
        <v>0.02580434712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9"/>
      <c r="B42" s="49"/>
      <c r="C42" s="148" t="s">
        <v>227</v>
      </c>
      <c r="D42" s="166">
        <f>'Ratios 2021'!D49</f>
        <v>3.85926397</v>
      </c>
      <c r="E42" s="166">
        <f>'Ratios 2022'!D49</f>
        <v>2.697916162</v>
      </c>
      <c r="F42" s="166">
        <f>'Ratios 2023'!D49</f>
        <v>2.751745223</v>
      </c>
      <c r="G42" s="183">
        <f>average(D42:F42)</f>
        <v>3.102975118</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2021'!D54</f>
        <v>0.7960305198</v>
      </c>
      <c r="E47" s="149">
        <f>'Ratios 2022'!D54</f>
        <v>0.3101446423</v>
      </c>
      <c r="F47" s="149">
        <f>'Ratios 2023'!D54</f>
        <v>0.4680400829</v>
      </c>
      <c r="G47" s="177">
        <f>average(D47:F47)</f>
        <v>0.524738415</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9"/>
      <c r="B52" s="49"/>
      <c r="C52" s="148" t="s">
        <v>239</v>
      </c>
      <c r="D52" s="184">
        <f>'Ratios 2021'!D59</f>
        <v>0.06733513401</v>
      </c>
      <c r="E52" s="184">
        <f>'Ratios 2022'!D59</f>
        <v>0.06076179127</v>
      </c>
      <c r="F52" s="184">
        <f>'Ratios 2023'!D59</f>
        <v>0.03820037831</v>
      </c>
      <c r="G52" s="185">
        <f>average(D52:F52)</f>
        <v>0.05543243453</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WINDWARD SCHOOL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WINDWARD SCHOOL</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425236.0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1198857.0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4844840.0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343812.0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6468933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6.4069991E7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208560.0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64278551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950781.0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36950.0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36950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36950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2080900.0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6617695.0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-4536795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-4536795</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266417.0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404905.0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-138488</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48681.0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7761.0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100</v>
      </c>
      <c r="D41" s="74"/>
      <c r="E41" s="48">
        <v>3088966.0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39927.0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3185335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70245267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THE WINDWARD SCHOOL</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7758650</v>
      </c>
      <c r="D4" s="99">
        <v>7758650.0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1066404</v>
      </c>
      <c r="D7" s="99">
        <v>905418.0</v>
      </c>
      <c r="E7" s="99">
        <v>129182.0</v>
      </c>
      <c r="F7" s="99">
        <v>31804.0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32836149</v>
      </c>
      <c r="D9" s="99">
        <v>2.7932561E7</v>
      </c>
      <c r="E9" s="99">
        <v>3919126.0</v>
      </c>
      <c r="F9" s="99">
        <v>984462.0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2279623</v>
      </c>
      <c r="D10" s="99">
        <v>1914119.0</v>
      </c>
      <c r="E10" s="99">
        <v>299593.0</v>
      </c>
      <c r="F10" s="99">
        <v>65911.0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4300608</v>
      </c>
      <c r="D11" s="99">
        <v>3611069.0</v>
      </c>
      <c r="E11" s="99">
        <v>565195.0</v>
      </c>
      <c r="F11" s="99">
        <v>124344.0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2410852</v>
      </c>
      <c r="D12" s="99">
        <v>2024307.0</v>
      </c>
      <c r="E12" s="99">
        <v>316839.0</v>
      </c>
      <c r="F12" s="99">
        <v>69706.0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298240</v>
      </c>
      <c r="D15" s="99">
        <v>0.0</v>
      </c>
      <c r="E15" s="99">
        <v>298240.0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66433</v>
      </c>
      <c r="D16" s="99">
        <v>0.0</v>
      </c>
      <c r="E16" s="99">
        <v>66433.0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172027</v>
      </c>
      <c r="D19" s="99">
        <v>0.0</v>
      </c>
      <c r="E19" s="99">
        <v>172027.0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2986735</v>
      </c>
      <c r="D20" s="99">
        <v>1787557.0</v>
      </c>
      <c r="E20" s="99">
        <v>1154685.0</v>
      </c>
      <c r="F20" s="99">
        <v>44493.0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50405</v>
      </c>
      <c r="D21" s="99">
        <v>45418.0</v>
      </c>
      <c r="E21" s="99">
        <v>4987.0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4415669</v>
      </c>
      <c r="D22" s="99">
        <v>2642190.0</v>
      </c>
      <c r="E22" s="99">
        <v>1603140.0</v>
      </c>
      <c r="F22" s="99">
        <v>170339.0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629764</v>
      </c>
      <c r="D23" s="99">
        <v>12138.0</v>
      </c>
      <c r="E23" s="99">
        <v>617626.0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1547794</v>
      </c>
      <c r="D25" s="99">
        <v>1365627.0</v>
      </c>
      <c r="E25" s="99">
        <v>164345.0</v>
      </c>
      <c r="F25" s="99">
        <v>17822.0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46784</v>
      </c>
      <c r="D26" s="99">
        <v>936.0</v>
      </c>
      <c r="E26" s="99">
        <v>45152.0</v>
      </c>
      <c r="F26" s="99">
        <v>696.0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290085</v>
      </c>
      <c r="D28" s="99">
        <v>172058.0</v>
      </c>
      <c r="E28" s="99">
        <v>109839.0</v>
      </c>
      <c r="F28" s="99">
        <v>8188.0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166825</v>
      </c>
      <c r="D29" s="99">
        <v>157861.0</v>
      </c>
      <c r="E29" s="99">
        <v>6904.0</v>
      </c>
      <c r="F29" s="99">
        <v>2060.0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3766093</v>
      </c>
      <c r="D31" s="99">
        <v>3564267.0</v>
      </c>
      <c r="E31" s="99">
        <v>155442.0</v>
      </c>
      <c r="F31" s="99">
        <v>46384.0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302573</v>
      </c>
      <c r="D32" s="99">
        <v>0.0</v>
      </c>
      <c r="E32" s="99">
        <v>302573.0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102" t="s">
        <v>138</v>
      </c>
      <c r="C34" s="98">
        <f t="shared" si="1"/>
        <v>331672</v>
      </c>
      <c r="D34" s="99">
        <v>0.0</v>
      </c>
      <c r="E34" s="99">
        <v>221672.0</v>
      </c>
      <c r="F34" s="99">
        <v>110000.0</v>
      </c>
      <c r="G34" s="43"/>
      <c r="H34" s="43"/>
      <c r="I34" s="43"/>
      <c r="J34" s="43"/>
      <c r="K34" s="43"/>
      <c r="L34" s="43"/>
      <c r="M34" s="43"/>
      <c r="N34" s="43"/>
      <c r="O34" s="43"/>
      <c r="P34" s="43"/>
      <c r="Q34" s="43"/>
      <c r="R34" s="43"/>
      <c r="S34" s="43"/>
      <c r="T34" s="43"/>
      <c r="U34" s="43"/>
      <c r="V34" s="43"/>
      <c r="W34" s="43"/>
      <c r="X34" s="43"/>
      <c r="Y34" s="43"/>
      <c r="Z34" s="43"/>
    </row>
    <row r="35">
      <c r="A35" s="45" t="s">
        <v>48</v>
      </c>
      <c r="B35" s="103" t="s">
        <v>139</v>
      </c>
      <c r="C35" s="98">
        <f t="shared" si="1"/>
        <v>381198</v>
      </c>
      <c r="D35" s="99">
        <v>381198.0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140</v>
      </c>
      <c r="C36" s="98">
        <f t="shared" si="1"/>
        <v>1977577</v>
      </c>
      <c r="D36" s="99">
        <v>1828791.0</v>
      </c>
      <c r="E36" s="99">
        <v>148786.0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68082160</v>
      </c>
      <c r="D40" s="104">
        <f t="shared" si="2"/>
        <v>56104165</v>
      </c>
      <c r="E40" s="104">
        <f t="shared" si="2"/>
        <v>10301786</v>
      </c>
      <c r="F40" s="104">
        <f t="shared" si="2"/>
        <v>1676209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WINDWARD SCHOOL</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1.6933833E7</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668064.0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2441239.0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1141021.0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195009.0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1.38137362E8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3.3918304E7</v>
      </c>
      <c r="E12" s="109">
        <f>D11-D12</f>
        <v>104219058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4.3876359E7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1.482133E7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184295913</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6715148.0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2.0142071E7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1.240959E7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39266809</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1.26935862E8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1.8093242E7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145029104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184295913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THE WINDWARD SCHOOL</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2021'!C40</f>
        <v>68082160</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2021'!C31</f>
        <v>3766093</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64316067</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5359672.25</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2021'!E2+'Balance Sheet 2021'!E3</f>
        <v>17601897</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3.284136824</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2021'!E30</f>
        <v>126935862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2021'!C40</f>
        <v>68082160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5673513.333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22.37341389</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2021'!E13:E15)</f>
        <v>58697689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2021'!C40</f>
        <v>68082160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5673513.333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10.34591541</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13.63005223</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2021'!E2:E7,'Revenues 2021'!F10:F15)</f>
        <v>64069991</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2021'!F44</f>
        <v>70245267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0.9120897925</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2021'!C7:C9)</f>
        <v>33902553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2021'!C10:C12)</f>
        <v>8991083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42893636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2021'!C40</f>
        <v>68082160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0.6300275432</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2021'!C10:C11)</f>
        <v>6580231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2021'!C7:C9)</f>
        <v>33902553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0.1940924921</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2021'!D40</f>
        <v>56104165</v>
      </c>
      <c r="E41" s="165">
        <f t="shared" ref="E41:E44" si="1">D41/$D$44</f>
        <v>0.8240655849</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2021'!E40</f>
        <v>10301786</v>
      </c>
      <c r="E42" s="165">
        <f t="shared" si="1"/>
        <v>0.15131403</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2021'!F40</f>
        <v>1676209</v>
      </c>
      <c r="E43" s="165">
        <f t="shared" si="1"/>
        <v>0.02462038513</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68082160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2021'!F9</f>
        <v>6468933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2021'!F40</f>
        <v>1676209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3.85926397</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2021'!E2:E10)</f>
        <v>21379166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2021'!E19:E22)</f>
        <v>26857219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0.7960305198</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2021'!E25:E26)</f>
        <v>12409590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2021'!E18</f>
        <v>184295913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0.06733513401</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WINDWARD SCHOOL</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176327.0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38406.0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4909894.0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258357.0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5124627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6.8477116E7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157977.0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68635093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1792433.0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58013.0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58013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58013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241</v>
      </c>
      <c r="D26" s="50">
        <v>2965011.0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1979331.0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985680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985680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30325.0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99742.0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-69417</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38653.0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8592221.0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100</v>
      </c>
      <c r="D41" s="74"/>
      <c r="E41" s="48">
        <v>5746.0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123599.0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8760219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85286648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THE WINDWARD SCHOOL</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8594911</v>
      </c>
      <c r="D4" s="99">
        <v>8594911.0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1052348</v>
      </c>
      <c r="D7" s="99">
        <v>865354.0</v>
      </c>
      <c r="E7" s="99">
        <v>153358.0</v>
      </c>
      <c r="F7" s="99">
        <v>33636.0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34961783</v>
      </c>
      <c r="D9" s="99">
        <v>2.8694988E7</v>
      </c>
      <c r="E9" s="99">
        <v>5148839.0</v>
      </c>
      <c r="F9" s="99">
        <v>1117956.0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2516180</v>
      </c>
      <c r="D10" s="99">
        <v>2135045.0</v>
      </c>
      <c r="E10" s="99">
        <v>301283.0</v>
      </c>
      <c r="F10" s="99">
        <v>79852.0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5206911</v>
      </c>
      <c r="D11" s="99">
        <v>4418202.0</v>
      </c>
      <c r="E11" s="99">
        <v>623466.0</v>
      </c>
      <c r="F11" s="99">
        <v>165243.0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2574007</v>
      </c>
      <c r="D12" s="99">
        <v>2184113.0</v>
      </c>
      <c r="E12" s="99">
        <v>308207.0</v>
      </c>
      <c r="F12" s="99">
        <v>81687.0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272587</v>
      </c>
      <c r="D15" s="99">
        <v>0.0</v>
      </c>
      <c r="E15" s="99">
        <v>272587.0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55449</v>
      </c>
      <c r="D16" s="99">
        <v>0.0</v>
      </c>
      <c r="E16" s="99">
        <v>55449.0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252437</v>
      </c>
      <c r="D19" s="99">
        <v>0.0</v>
      </c>
      <c r="E19" s="99">
        <v>252437.0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2575338</v>
      </c>
      <c r="D20" s="99">
        <v>1110894.0</v>
      </c>
      <c r="E20" s="99">
        <v>1353986.0</v>
      </c>
      <c r="F20" s="99">
        <v>110458.0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38707</v>
      </c>
      <c r="D21" s="99">
        <v>34015.0</v>
      </c>
      <c r="E21" s="99">
        <v>4692.0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3586584</v>
      </c>
      <c r="D22" s="99">
        <v>2658682.0</v>
      </c>
      <c r="E22" s="99">
        <v>664805.0</v>
      </c>
      <c r="F22" s="99">
        <v>263097.0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308928</v>
      </c>
      <c r="D23" s="99">
        <v>2317.0</v>
      </c>
      <c r="E23" s="99">
        <v>306611.0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1489686</v>
      </c>
      <c r="D25" s="99">
        <v>1435379.0</v>
      </c>
      <c r="E25" s="99">
        <v>45754.0</v>
      </c>
      <c r="F25" s="99">
        <v>8553.0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68801</v>
      </c>
      <c r="D26" s="99">
        <v>8011.0</v>
      </c>
      <c r="E26" s="99">
        <v>58708.0</v>
      </c>
      <c r="F26" s="99">
        <v>2082.0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311840</v>
      </c>
      <c r="D28" s="99">
        <v>182352.0</v>
      </c>
      <c r="E28" s="99">
        <v>121119.0</v>
      </c>
      <c r="F28" s="99">
        <v>8369.0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608935</v>
      </c>
      <c r="D29" s="99">
        <v>591504.0</v>
      </c>
      <c r="E29" s="99">
        <v>13906.0</v>
      </c>
      <c r="F29" s="99">
        <v>3525.0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4332520</v>
      </c>
      <c r="D31" s="99">
        <v>4208794.0</v>
      </c>
      <c r="E31" s="99">
        <v>98708.0</v>
      </c>
      <c r="F31" s="99">
        <v>25018.0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370749</v>
      </c>
      <c r="D32" s="99">
        <v>0.0</v>
      </c>
      <c r="E32" s="99">
        <v>370749.0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138</v>
      </c>
      <c r="C34" s="98">
        <f t="shared" si="1"/>
        <v>3580</v>
      </c>
      <c r="D34" s="99">
        <v>0.0</v>
      </c>
      <c r="E34" s="99">
        <v>3580.0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242</v>
      </c>
      <c r="C35" s="98">
        <f t="shared" si="1"/>
        <v>611397</v>
      </c>
      <c r="D35" s="99">
        <v>611397.0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140</v>
      </c>
      <c r="C36" s="98">
        <f t="shared" si="1"/>
        <v>1985869</v>
      </c>
      <c r="D36" s="99">
        <v>1827332.0</v>
      </c>
      <c r="E36" s="99">
        <v>158537.0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71779547</v>
      </c>
      <c r="D40" s="104">
        <f t="shared" si="2"/>
        <v>59563290</v>
      </c>
      <c r="E40" s="104">
        <f t="shared" si="2"/>
        <v>10316781</v>
      </c>
      <c r="F40" s="104">
        <f t="shared" si="2"/>
        <v>1899476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WINDWARD SCHOOL</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2527266.0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730682.0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1257176.0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2060831.0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569094.0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1.38971902E8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3.7210673E7</v>
      </c>
      <c r="E12" s="109">
        <f>D11-D12</f>
        <v>101761229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5.681956E7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2.1602564E7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8592221.0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195920623</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5280523.0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1.7757273E7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1.1904488E7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34942284</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1.44515043E8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1.6463296E7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160978339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195920623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