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<sst xmlns="http://schemas.openxmlformats.org/spreadsheetml/2006/main" count="867" uniqueCount="248">
  <si>
    <t>PHILANTHROPY NEW YORK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</si>
  <si>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</si>
  <si>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</si>
  <si>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</si>
  <si>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</si>
  <si>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</si>
  <si>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</si>
  <si>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</si>
  <si>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</si>
  <si>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</si>
  <si>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</si>
  <si>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</si>
  <si>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</si>
  <si>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</si>
  <si>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</si>
  <si>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</si>
  <si>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</si>
  <si>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</si>
  <si>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</si>
  <si>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</si>
  <si>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</si>
  <si>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</si>
  <si>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</si>
  <si>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</si>
  <si>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</si>
  <si>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</si>
  <si>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</si>
  <si>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</si>
  <si>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</si>
  <si>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</si>
  <si>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</si>
  <si>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</si>
  <si>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</si>
  <si>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</si>
  <si>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</si>
  <si>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</si>
  <si>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</si>
  <si>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</si>
  <si>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</si>
  <si>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</si>
  <si>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</si>
  <si>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</si>
  <si>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</si>
  <si>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</si>
  <si>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</si>
  <si>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</si>
  <si>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</si>
  <si>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</si>
  <si>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</si>
  <si>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</si>
  <si>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</si>
  <si>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</si>
  <si>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</si>
  <si>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</si>
  <si>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</si>
  <si>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</si>
  <si>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</si>
  <si>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</si>
  <si>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</si>
  <si>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</si>
  <si>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</si>
  <si>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</si>
  <si>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</si>
  <si>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</si>
  <si>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MANAGEMENT FEES</t>
  </si>
  <si>
    <t>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</si>
  <si>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</si>
  <si>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</si>
  <si>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</si>
  <si>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</si>
  <si>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</si>
  <si>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</si>
  <si>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</si>
  <si>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</si>
  <si>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</si>
  <si>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</si>
  <si>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</si>
  <si>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</si>
  <si>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</si>
  <si>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</si>
  <si>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</si>
  <si>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</si>
  <si>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</si>
  <si>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</si>
  <si>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</si>
  <si>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</si>
  <si>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</si>
  <si>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</si>
  <si>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</si>
  <si>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</si>
  <si>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</si>
  <si>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</si>
  <si>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</si>
  <si>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</si>
  <si>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</si>
  <si>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</si>
  <si>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</si>
  <si>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</si>
  <si>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</si>
  <si>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</si>
  <si>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</si>
  <si>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</si>
  <si>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</si>
  <si>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</si>
  <si>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</si>
  <si>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</si>
  <si>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</si>
  <si>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</si>
  <si>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</si>
  <si>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</si>
  <si>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</si>
  <si>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</si>
  <si>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</si>
  <si>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</si>
  <si>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</si>
  <si>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</si>
  <si>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</si>
  <si>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</si>
  <si>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</si>
  <si>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</si>
  <si>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</si>
  <si>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</si>
  <si>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</si>
  <si>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</si>
  <si>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</si>
  <si>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</si>
  <si>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</si>
  <si>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</si>
  <si>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</si>
  <si>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</si>
  <si>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</si>
  <si>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</si>
  <si>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</si>
  <si>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</si>
  <si>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</si>
  <si>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</si>
  <si>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</si>
  <si>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</si>
  <si>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</si>
  <si>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</si>
  <si>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</si>
  <si>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</si>
  <si>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</si>
  <si>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</si>
  <si>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</si>
  <si>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</si>
  <si>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</si>
  <si>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</si>
  <si>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</si>
  <si>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</si>
  <si>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</si>
  <si>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</si>
  <si>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</si>
  <si>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</si>
  <si>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</si>
  <si>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</si>
  <si>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</si>
  <si>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</si>
  <si>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</si>
  <si>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</si>
  <si>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</si>
  <si>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</si>
  <si>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</si>
  <si>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</si>
  <si>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</si>
  <si>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</si>
  <si>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</si>
  <si>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</si>
  <si>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</si>
  <si>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</si>
  <si>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</si>
  <si>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</si>
  <si>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</si>
  <si>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</si>
  <si>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</si>
  <si>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</si>
  <si>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</si>
  <si>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</si>
  <si>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</si>
  <si>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</si>
  <si>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</si>
  <si>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</si>
  <si>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</si>
  <si>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</si>
  <si>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</si>
  <si>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</si>
  <si>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</si>
  <si>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</si>
  <si>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</si>
  <si>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</si>
  <si>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</si>
  <si>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</si>
  <si>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</si>
  <si>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</si>
  <si>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</si>
  <si>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</si>
  <si>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</si>
  <si>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</si>
  <si>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</si>
  <si>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</si>
  <si>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</si>
  <si>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</si>
  <si>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</si>
  <si>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</si>
  <si>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</si>
  <si>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</si>
  <si>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</si>
  <si>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</si>
  <si>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</si>
  <si>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</si>
  <si>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</si>
  <si>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</si>
  <si>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</si>
  <si>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</si>
  <si>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</si>
  <si>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</si>
  <si>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</si>
  <si>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</si>
  <si>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</si>
  <si>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</si>
  <si>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</si>
  <si>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</si>
  <si>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</si>
  <si>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</si>
  <si>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</si>
  <si>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</si>
  <si>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</si>
  <si>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</si>
  <si>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</si>
  <si>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</si>
  <si>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</si>
  <si>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</si>
  <si>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</si>
  <si>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</si>
  <si>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</si>
  <si>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</si>
  <si>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</si>
  <si>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</si>
  <si>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</si>
  <si>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</si>
  <si>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WEB POSTING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</si>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</sst>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PHILANTHROPY NEW YORK</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5272263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95724</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5176539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431378.25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3437992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7.969785217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4532841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5272263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439355.25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10.31702933</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5023259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5272263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439355.25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11.43325134</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19.40303656</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3995307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4537228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0.8805612149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1896246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598496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2494742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5272263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0.4731823887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466055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1896246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0.2457777103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238</v>
      </c>
      <c r="D41" s="75">
        <f>'Expenses 2023'!D40</f>
        <v>4393971</v>
      </c>
      <c r="E41" s="164">
        <f t="shared" ref="E41:E44" si="1">D41/$D$44</f>
        <v>0.833412711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789067</v>
      </c>
      <c r="E42" s="164">
        <f t="shared" si="1"/>
        <v>0.1496638161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89225</v>
      </c>
      <c r="E43" s="164">
        <f t="shared" si="1"/>
        <v>0.0169234729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5272263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4183032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89225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46.88183805</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3480142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294075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11.83419876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10776864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PHILANTHROPY NEW YORK</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2774360.0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4757306.0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7531666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212049.0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85870.0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297919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245877.0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394172.0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394172.0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1235360.0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1235447.0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-87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240</v>
      </c>
      <c r="D39" s="74"/>
      <c r="E39" s="48">
        <v>10250.0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10250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8085625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PHILANTHROPY NEW YORK</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500000</v>
      </c>
      <c r="D3" s="99">
        <v>500000.0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319829</v>
      </c>
      <c r="D7" s="99">
        <v>31983.0</v>
      </c>
      <c r="E7" s="99">
        <v>271854.0</v>
      </c>
      <c r="F7" s="99">
        <v>15992.0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1453747</v>
      </c>
      <c r="D9" s="99">
        <v>1329985.0</v>
      </c>
      <c r="E9" s="99">
        <v>108213.0</v>
      </c>
      <c r="F9" s="99">
        <v>15549.0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209548</v>
      </c>
      <c r="D10" s="99">
        <v>183841.0</v>
      </c>
      <c r="E10" s="99">
        <v>23087.0</v>
      </c>
      <c r="F10" s="99">
        <v>2620.0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254067</v>
      </c>
      <c r="D11" s="99">
        <v>211463.0</v>
      </c>
      <c r="E11" s="99">
        <v>38875.0</v>
      </c>
      <c r="F11" s="99">
        <v>3729.0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123500</v>
      </c>
      <c r="D12" s="99">
        <v>97007.0</v>
      </c>
      <c r="E12" s="99">
        <v>24401.0</v>
      </c>
      <c r="F12" s="99">
        <v>2092.0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329437</v>
      </c>
      <c r="D14" s="99">
        <v>329437.0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4035</v>
      </c>
      <c r="D15" s="99">
        <v>3169.0</v>
      </c>
      <c r="E15" s="99">
        <v>798.0</v>
      </c>
      <c r="F15" s="99">
        <v>68.0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16000</v>
      </c>
      <c r="D16" s="99">
        <v>0.0</v>
      </c>
      <c r="E16" s="99">
        <v>16000.0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108000</v>
      </c>
      <c r="D17" s="99">
        <v>108000.0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4643</v>
      </c>
      <c r="D19" s="99">
        <v>0.0</v>
      </c>
      <c r="E19" s="99">
        <v>4643.0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1886855</v>
      </c>
      <c r="D20" s="99">
        <v>1756995.0</v>
      </c>
      <c r="E20" s="99">
        <v>119574.0</v>
      </c>
      <c r="F20" s="99">
        <v>10286.0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105967</v>
      </c>
      <c r="D22" s="99">
        <v>76744.0</v>
      </c>
      <c r="E22" s="99">
        <v>27734.0</v>
      </c>
      <c r="F22" s="99">
        <v>1489.0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186925</v>
      </c>
      <c r="D23" s="99">
        <v>173064.0</v>
      </c>
      <c r="E23" s="99">
        <v>12763.0</v>
      </c>
      <c r="F23" s="99">
        <v>1098.0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533672</v>
      </c>
      <c r="D25" s="99">
        <v>334556.0</v>
      </c>
      <c r="E25" s="99">
        <v>183342.0</v>
      </c>
      <c r="F25" s="99">
        <v>15774.0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200558</v>
      </c>
      <c r="D26" s="99">
        <v>191568.0</v>
      </c>
      <c r="E26" s="99">
        <v>8278.0</v>
      </c>
      <c r="F26" s="99">
        <v>712.0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221292</v>
      </c>
      <c r="D28" s="99">
        <v>215298.0</v>
      </c>
      <c r="E28" s="99">
        <v>5519.0</v>
      </c>
      <c r="F28" s="99">
        <v>475.0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92083</v>
      </c>
      <c r="D31" s="99">
        <v>72322.0</v>
      </c>
      <c r="E31" s="99">
        <v>18196.0</v>
      </c>
      <c r="F31" s="99">
        <v>1565.0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16363</v>
      </c>
      <c r="D32" s="99">
        <v>13422.0</v>
      </c>
      <c r="E32" s="99">
        <v>2708.0</v>
      </c>
      <c r="F32" s="99">
        <v>233.0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6566521</v>
      </c>
      <c r="D40" s="103">
        <f t="shared" si="2"/>
        <v>5628854</v>
      </c>
      <c r="E40" s="103">
        <f t="shared" si="2"/>
        <v>865985</v>
      </c>
      <c r="F40" s="103">
        <f t="shared" si="2"/>
        <v>71682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PHILANTHROPY NEW YORK</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3275363.0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1235003.0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1465000.0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11187.0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53693.0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899946.0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850267.0</v>
      </c>
      <c r="E12" s="108">
        <f>D11-D12</f>
        <v>49679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5034366.0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2042592.0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13166883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166426.0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266431.0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2368072.0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2800929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4734893.0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5631061.0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10365954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13166883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PHILANTHROPY NEW YORK</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6566521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92083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6474438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539536.5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4510366</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8.359705043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4734893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6566521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547210.0833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8.652788288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5034366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6566521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547210.0833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9.200060732</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17.55976578</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4757306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8085625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0.5883658963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1773576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587115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2360691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6566521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0.3595040662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463615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1773576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0.2614012594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2024'!D40</f>
        <v>5628854</v>
      </c>
      <c r="E41" s="164">
        <f t="shared" ref="E41:E44" si="1">D41/$D$44</f>
        <v>0.8572049035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865985</v>
      </c>
      <c r="E42" s="164">
        <f t="shared" si="1"/>
        <v>0.1318788138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71682</v>
      </c>
      <c r="E43" s="164">
        <f t="shared" si="1"/>
        <v>0.01091628276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6566521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7531666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71682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105.0705337</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6040246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432857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13.9543683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13166883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PHILANTHROPY NEW YORK</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180</v>
      </c>
      <c r="D5" s="176">
        <f>'Ratios 2022'!D8</f>
        <v>13.48438745</v>
      </c>
      <c r="E5" s="176">
        <f>'Ratios 2023'!D8</f>
        <v>7.969785217</v>
      </c>
      <c r="F5" s="176">
        <f>'Ratios 2024'!D8</f>
        <v>8.359705043</v>
      </c>
      <c r="G5" s="176">
        <f>average(D5:F5)</f>
        <v>9.937959236</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188</v>
      </c>
      <c r="D10" s="148">
        <f>'Ratios 2022'!D14</f>
        <v>12.45638166</v>
      </c>
      <c r="E10" s="148">
        <f>'Ratios 2023'!D14</f>
        <v>10.31702933</v>
      </c>
      <c r="F10" s="148">
        <f>'Ratios 2024'!D14</f>
        <v>8.652788288</v>
      </c>
      <c r="G10" s="176">
        <f>average(D10:F10)</f>
        <v>10.47539976</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14.03761387</v>
      </c>
      <c r="E15" s="179">
        <f>'Ratios 2023'!D20</f>
        <v>11.43325134</v>
      </c>
      <c r="F15" s="179">
        <f>'Ratios 2024'!D20</f>
        <v>9.200060732</v>
      </c>
      <c r="G15" s="176">
        <f>average(D15:F15)</f>
        <v>11.55697531</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0.8929313275</v>
      </c>
      <c r="E20" s="162">
        <f>'Ratios 2023'!D26</f>
        <v>0.8805612149</v>
      </c>
      <c r="F20" s="162">
        <f>'Ratios 2024'!D26</f>
        <v>0.5883658963</v>
      </c>
      <c r="G20" s="180">
        <f>average(D20:F20)</f>
        <v>0.7872861462</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0.5698175446</v>
      </c>
      <c r="E25" s="162">
        <f>'Ratios 2023'!D33</f>
        <v>0.4731823887</v>
      </c>
      <c r="F25" s="162">
        <f>'Ratios 2024'!D33</f>
        <v>0.3595040662</v>
      </c>
      <c r="G25" s="180">
        <f>average(D25:F25)</f>
        <v>0.4675013331</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0.212097253</v>
      </c>
      <c r="E30" s="162">
        <f>'Ratios 2023'!D38</f>
        <v>0.2457777103</v>
      </c>
      <c r="F30" s="162">
        <f>'Ratios 2024'!D38</f>
        <v>0.2614012594</v>
      </c>
      <c r="G30" s="180">
        <f>average(D30:F30)</f>
        <v>0.2397587409</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0.7937535865</v>
      </c>
      <c r="E35" s="162">
        <f>'Ratios 2023'!E41</f>
        <v>0.833412711</v>
      </c>
      <c r="F35" s="162">
        <f>'Ratios 2024'!E41</f>
        <v>0.8572049035</v>
      </c>
      <c r="G35" s="180">
        <f t="shared" ref="G35:G37" si="1">average(D35:F35)</f>
        <v>0.8281237337</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0.1838103436</v>
      </c>
      <c r="E36" s="162">
        <f>'Ratios 2023'!E42</f>
        <v>0.1496638161</v>
      </c>
      <c r="F36" s="162">
        <f>'Ratios 2024'!E42</f>
        <v>0.1318788138</v>
      </c>
      <c r="G36" s="180">
        <f t="shared" si="1"/>
        <v>0.1551176578</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0.02243606987</v>
      </c>
      <c r="E37" s="162">
        <f>'Ratios 2023'!E43</f>
        <v>0.0169234729</v>
      </c>
      <c r="F37" s="162">
        <f>'Ratios 2024'!E43</f>
        <v>0.01091628276</v>
      </c>
      <c r="G37" s="180">
        <f t="shared" si="1"/>
        <v>0.01675860851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42.77757796</v>
      </c>
      <c r="E42" s="165">
        <f>'Ratios 2023'!D49</f>
        <v>46.88183805</v>
      </c>
      <c r="F42" s="165">
        <f>'Ratios 2024'!D49</f>
        <v>105.0705337</v>
      </c>
      <c r="G42" s="182">
        <f>average(D42:F42)</f>
        <v>64.90998325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19.92538671</v>
      </c>
      <c r="E47" s="148">
        <f>'Ratios 2023'!D54</f>
        <v>11.83419876</v>
      </c>
      <c r="F47" s="148">
        <f>'Ratios 2024'!D54</f>
        <v>13.9543683</v>
      </c>
      <c r="G47" s="176">
        <f>average(D47:F47)</f>
        <v>15.23798459</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PHILANTHROPY NEW YORK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PHILANTHROPY NEW YORK</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192600.0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3660847.0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3853447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78822.0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25650.0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104472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169986.0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319327.0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360324.0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-40997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-40997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12900.0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12900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4099808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PHILANTHROPY NEW YORK</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312192</v>
      </c>
      <c r="D7" s="99">
        <v>241912.0</v>
      </c>
      <c r="E7" s="99">
        <v>63704.0</v>
      </c>
      <c r="F7" s="99">
        <v>6576.0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1469882</v>
      </c>
      <c r="D9" s="99">
        <v>1140390.0</v>
      </c>
      <c r="E9" s="99">
        <v>301101.0</v>
      </c>
      <c r="F9" s="99">
        <v>28391.0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135452</v>
      </c>
      <c r="D10" s="99">
        <v>104298.0</v>
      </c>
      <c r="E10" s="99">
        <v>27090.0</v>
      </c>
      <c r="F10" s="99">
        <v>4064.0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242521</v>
      </c>
      <c r="D11" s="99">
        <v>186741.0</v>
      </c>
      <c r="E11" s="99">
        <v>48504.0</v>
      </c>
      <c r="F11" s="99">
        <v>7276.0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127775</v>
      </c>
      <c r="D12" s="99">
        <v>98387.0</v>
      </c>
      <c r="E12" s="99">
        <v>25555.0</v>
      </c>
      <c r="F12" s="99">
        <v>3833.0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9138</v>
      </c>
      <c r="D15" s="99">
        <v>7037.0</v>
      </c>
      <c r="E15" s="99">
        <v>1827.0</v>
      </c>
      <c r="F15" s="99">
        <v>274.0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15250</v>
      </c>
      <c r="D16" s="99">
        <v>11743.0</v>
      </c>
      <c r="E16" s="99">
        <v>3050.0</v>
      </c>
      <c r="F16" s="99">
        <v>457.0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18959</v>
      </c>
      <c r="D17" s="99">
        <v>18959.0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5763</v>
      </c>
      <c r="D19" s="99">
        <v>0.0</v>
      </c>
      <c r="E19" s="99">
        <v>5763.0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905235</v>
      </c>
      <c r="D20" s="99">
        <v>780010.0</v>
      </c>
      <c r="E20" s="99">
        <v>108893.0</v>
      </c>
      <c r="F20" s="99">
        <v>16332.0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21686</v>
      </c>
      <c r="D22" s="99">
        <v>16698.0</v>
      </c>
      <c r="E22" s="99">
        <v>4337.0</v>
      </c>
      <c r="F22" s="99">
        <v>651.0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31771</v>
      </c>
      <c r="D23" s="99">
        <v>26460.0</v>
      </c>
      <c r="E23" s="99">
        <v>4618.0</v>
      </c>
      <c r="F23" s="99">
        <v>693.0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456454</v>
      </c>
      <c r="D25" s="99">
        <v>351469.0</v>
      </c>
      <c r="E25" s="99">
        <v>91291.0</v>
      </c>
      <c r="F25" s="99">
        <v>13694.0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56044</v>
      </c>
      <c r="D26" s="99">
        <v>43154.0</v>
      </c>
      <c r="E26" s="99">
        <v>11209.0</v>
      </c>
      <c r="F26" s="99">
        <v>1681.0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14799</v>
      </c>
      <c r="D28" s="99">
        <v>11395.0</v>
      </c>
      <c r="E28" s="99">
        <v>2960.0</v>
      </c>
      <c r="F28" s="99">
        <v>444.0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99793</v>
      </c>
      <c r="D31" s="99">
        <v>76841.0</v>
      </c>
      <c r="E31" s="99">
        <v>19959.0</v>
      </c>
      <c r="F31" s="99">
        <v>2993.0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19872</v>
      </c>
      <c r="D32" s="99">
        <v>15301.0</v>
      </c>
      <c r="E32" s="99">
        <v>3974.0</v>
      </c>
      <c r="F32" s="99">
        <v>597.0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59483</v>
      </c>
      <c r="D34" s="99">
        <v>45802.0</v>
      </c>
      <c r="E34" s="99">
        <v>11897.0</v>
      </c>
      <c r="F34" s="99">
        <v>1784.0</v>
      </c>
      <c r="G34" s="43"/>
      <c r="H34" s="43"/>
      <c r="I34" s="43"/>
      <c r="J34" s="43"/>
      <c r="K34" s="43"/>
      <c r="L34" s="43"/>
      <c r="M34" s="43"/>
      <c r="N34" s="43"/>
      <c r="O34" s="43"/>
      <c r="P34" s="43"/>
      <c r="Q34" s="43"/>
      <c r="R34" s="43"/>
      <c r="S34" s="43"/>
      <c r="T34" s="43"/>
      <c r="U34" s="43"/>
      <c r="V34" s="43"/>
      <c r="W34" s="43"/>
      <c r="X34" s="43"/>
      <c r="Y34" s="43"/>
      <c r="Z34" s="43"/>
    </row>
    <row r="35">
      <c r="A35" s="45" t="s">
        <v>48</v>
      </c>
      <c r="B35" s="102" t="s">
        <v>98</v>
      </c>
      <c r="C35" s="98">
        <f t="shared" si="1"/>
        <v>12939</v>
      </c>
      <c r="D35" s="99">
        <v>10330.0</v>
      </c>
      <c r="E35" s="99">
        <v>2268.0</v>
      </c>
      <c r="F35" s="99">
        <v>341.0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4015008</v>
      </c>
      <c r="D40" s="103">
        <f t="shared" si="2"/>
        <v>3186927</v>
      </c>
      <c r="E40" s="103">
        <f t="shared" si="2"/>
        <v>738000</v>
      </c>
      <c r="F40" s="103">
        <f t="shared" si="2"/>
        <v>90081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PHILANTHROPY NEW YORK</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152.0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4399371.0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47106.0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1064785.0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828970.0</v>
      </c>
      <c r="E12" s="108">
        <f>D11-D12</f>
        <v>235815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4696761.0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2229508.0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11608713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137739.0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85425.0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2944184.0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3167348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4167706.0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4273659.0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8441365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11608713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PHILANTHROPY NEW YORK</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4015008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99793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3915215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326267.9167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4399523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13.48438745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4167706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4015008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334584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12.45638166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4696761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4015008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334584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14.03761387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27.52200132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3660847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4099808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0.8929313275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1782074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505748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2287822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4015008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0.5698175446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377973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1782074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0.212097253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3186927</v>
      </c>
      <c r="E41" s="164">
        <f t="shared" ref="E41:E44" si="1">D41/$D$44</f>
        <v>0.7937535865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738000</v>
      </c>
      <c r="E42" s="164">
        <f t="shared" si="1"/>
        <v>0.1838103436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90081</v>
      </c>
      <c r="E43" s="164">
        <f t="shared" si="1"/>
        <v>0.02243606987</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4015008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3853447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90081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42.77757796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4446629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223164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19.92538671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11608713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PHILANTHROPY NEW YORK</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187725.0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3995307.0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4183032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98009.0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11650.0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109659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269409.0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1449.0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1449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1449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237</v>
      </c>
      <c r="D26" s="50">
        <v>99523.0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140130.0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-40607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-40607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14286.0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14286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4537228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PHILANTHROPY NEW YORK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500000</v>
      </c>
      <c r="D3" s="99">
        <v>500000.0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313030</v>
      </c>
      <c r="D7" s="99">
        <v>244209.0</v>
      </c>
      <c r="E7" s="99">
        <v>63200.0</v>
      </c>
      <c r="F7" s="99">
        <v>5621.0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1583216</v>
      </c>
      <c r="D9" s="99">
        <v>1238275.0</v>
      </c>
      <c r="E9" s="99">
        <v>320240.0</v>
      </c>
      <c r="F9" s="99">
        <v>24701.0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178710</v>
      </c>
      <c r="D10" s="99">
        <v>137607.0</v>
      </c>
      <c r="E10" s="99">
        <v>35742.0</v>
      </c>
      <c r="F10" s="99">
        <v>5361.0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287345</v>
      </c>
      <c r="D11" s="99">
        <v>221256.0</v>
      </c>
      <c r="E11" s="99">
        <v>57469.0</v>
      </c>
      <c r="F11" s="99">
        <v>8620.0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132441</v>
      </c>
      <c r="D12" s="99">
        <v>101980.0</v>
      </c>
      <c r="E12" s="99">
        <v>26488.0</v>
      </c>
      <c r="F12" s="99">
        <v>3973.0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938</v>
      </c>
      <c r="D15" s="99">
        <v>722.0</v>
      </c>
      <c r="E15" s="99">
        <v>188.0</v>
      </c>
      <c r="F15" s="99">
        <v>28.0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15160</v>
      </c>
      <c r="D16" s="99">
        <v>12012.0</v>
      </c>
      <c r="E16" s="99">
        <v>3120.0</v>
      </c>
      <c r="F16" s="99">
        <v>28.0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22003</v>
      </c>
      <c r="D17" s="99">
        <v>22003.0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5735</v>
      </c>
      <c r="D19" s="99">
        <v>0.0</v>
      </c>
      <c r="E19" s="99">
        <v>5735.0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1209492</v>
      </c>
      <c r="D20" s="99">
        <v>1075783.0</v>
      </c>
      <c r="E20" s="99">
        <v>116269.0</v>
      </c>
      <c r="F20" s="99">
        <v>17440.0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27019</v>
      </c>
      <c r="D22" s="99">
        <v>21077.0</v>
      </c>
      <c r="E22" s="99">
        <v>5315.0</v>
      </c>
      <c r="F22" s="99">
        <v>627.0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33138</v>
      </c>
      <c r="D23" s="99">
        <v>27239.0</v>
      </c>
      <c r="E23" s="99">
        <v>5130.0</v>
      </c>
      <c r="F23" s="99">
        <v>769.0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490163</v>
      </c>
      <c r="D25" s="99">
        <v>377296.0</v>
      </c>
      <c r="E25" s="99">
        <v>98552.0</v>
      </c>
      <c r="F25" s="99">
        <v>14315.0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49189</v>
      </c>
      <c r="D26" s="99">
        <v>38997.0</v>
      </c>
      <c r="E26" s="99">
        <v>8863.0</v>
      </c>
      <c r="F26" s="99">
        <v>1329.0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244256</v>
      </c>
      <c r="D28" s="99">
        <v>236584.0</v>
      </c>
      <c r="E28" s="99">
        <v>6671.0</v>
      </c>
      <c r="F28" s="99">
        <v>1001.0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95724</v>
      </c>
      <c r="D31" s="99">
        <v>73706.0</v>
      </c>
      <c r="E31" s="99">
        <v>19144.0</v>
      </c>
      <c r="F31" s="99">
        <v>2874.0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21190</v>
      </c>
      <c r="D32" s="99">
        <v>16316.0</v>
      </c>
      <c r="E32" s="99">
        <v>4238.0</v>
      </c>
      <c r="F32" s="99">
        <v>636.0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57479</v>
      </c>
      <c r="D34" s="99">
        <v>44259.0</v>
      </c>
      <c r="E34" s="99">
        <v>11496.0</v>
      </c>
      <c r="F34" s="99">
        <v>1724.0</v>
      </c>
      <c r="G34" s="43"/>
      <c r="H34" s="43"/>
      <c r="I34" s="43"/>
      <c r="J34" s="43"/>
      <c r="K34" s="43"/>
      <c r="L34" s="43"/>
      <c r="M34" s="43"/>
      <c r="N34" s="43"/>
      <c r="O34" s="43"/>
      <c r="P34" s="43"/>
      <c r="Q34" s="43"/>
      <c r="R34" s="43"/>
      <c r="S34" s="43"/>
      <c r="T34" s="43"/>
      <c r="U34" s="43"/>
      <c r="V34" s="43"/>
      <c r="W34" s="43"/>
      <c r="X34" s="43"/>
      <c r="Y34" s="43"/>
      <c r="Z34" s="43"/>
    </row>
    <row r="35">
      <c r="A35" s="45" t="s">
        <v>48</v>
      </c>
      <c r="B35" s="102" t="s">
        <v>98</v>
      </c>
      <c r="C35" s="98">
        <f t="shared" si="1"/>
        <v>6035</v>
      </c>
      <c r="D35" s="99">
        <v>4650.0</v>
      </c>
      <c r="E35" s="99">
        <v>1207.0</v>
      </c>
      <c r="F35" s="99">
        <v>178.0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5272263</v>
      </c>
      <c r="D40" s="103">
        <f t="shared" si="2"/>
        <v>4393971</v>
      </c>
      <c r="E40" s="103">
        <f t="shared" si="2"/>
        <v>789067</v>
      </c>
      <c r="F40" s="103">
        <f t="shared" si="2"/>
        <v>89225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PHILANTHROPY NEW YORK</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152.0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3437840.0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42150.0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1066456.0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924694.0</v>
      </c>
      <c r="E12" s="108">
        <f>D11-D12</f>
        <v>141762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5023259.0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2131701.0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10776864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163206.0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130869.0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2420357.0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2714432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4532841.0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3529591.0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8062432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10776864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