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0" sheetId="3" r:id="rId6"/>
    <sheet state="visible" name="Expenses 2020" sheetId="4" r:id="rId7"/>
    <sheet state="visible" name="Balance Sheet 2020" sheetId="5" r:id="rId8"/>
    <sheet state="visible" name="Ratios 2020" sheetId="6" r:id="rId9"/>
    <sheet state="visible" name="Revenues 2021" sheetId="7" r:id="rId10"/>
    <sheet state="visible" name="Expenses 2021" sheetId="8" r:id="rId11"/>
    <sheet state="visible" name="Balance Sheet 2021" sheetId="9" r:id="rId12"/>
    <sheet state="visible" name="Ratios 2021" sheetId="10" r:id="rId13"/>
    <sheet state="visible" name="Revenues 2022" sheetId="11" r:id="rId14"/>
    <sheet state="visible" name="Expenses 2022" sheetId="12" r:id="rId15"/>
    <sheet state="visible" name="Balance Sheet 2022" sheetId="13" r:id="rId16"/>
    <sheet state="visible" name="Ratios 2022" sheetId="14" r:id="rId17"/>
    <sheet state="visible" name="Multi-Year Ratios" sheetId="15" r:id="rId18"/>
  </sheets>
  <definedNames/>
  <calcPr/>
</workbook>
</file>

<file path=xl/sharedStrings.xml><?xml version="1.0" encoding="utf-8"?>
<sst xmlns="http://schemas.openxmlformats.org/spreadsheetml/2006/main" count="878" uniqueCount="261">
  <si>
    <t>ST. AMBROSE HOUSING AID CENTER</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</si>
  <si>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</si>
  <si>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</si>
  <si>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</si>
  <si>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</si>
  <si>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</si>
  <si>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</si>
  <si>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</si>
  <si>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</si>
  <si>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</si>
  <si>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</si>
  <si>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</si>
  <si>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</si>
  <si>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</si>
  <si>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</si>
  <si>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</si>
  <si>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</si>
  <si>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</si>
  <si>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</si>
  <si>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</si>
  <si>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</si>
  <si>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</si>
  <si>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</si>
  <si>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</si>
  <si>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</si>
  <si>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</si>
  <si>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</si>
  <si>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</si>
  <si>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</si>
  <si>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</si>
  <si>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</si>
  <si>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</si>
  <si>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</si>
  <si>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</si>
  <si>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</si>
  <si>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</si>
  <si>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</si>
  <si>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</si>
  <si>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</si>
  <si>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</si>
  <si>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</si>
  <si>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</si>
  <si>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</si>
  <si>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</si>
  <si>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</si>
  <si>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</si>
  <si>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</si>
  <si>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</si>
  <si>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</si>
  <si>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</si>
  <si>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</si>
  <si>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</si>
  <si>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</si>
  <si>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</si>
  <si>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</si>
  <si>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</si>
  <si>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</si>
  <si>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</si>
  <si>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</si>
  <si>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</si>
  <si>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</si>
  <si>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</si>
  <si>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</si>
  <si>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</si>
  <si>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HOMESHARING</t>
  </si>
  <si>
    <t>FEES FOR SERVICE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</si>
  <si>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</si>
  <si>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</si>
  <si>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</si>
  <si>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</si>
  <si>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</si>
  <si>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</si>
  <si>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</si>
  <si>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</si>
  <si>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</si>
  <si>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</si>
  <si>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</si>
  <si>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</si>
  <si>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</si>
  <si>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</si>
  <si>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</si>
  <si>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</si>
  <si>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</si>
  <si>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</si>
  <si>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</si>
  <si>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</si>
  <si>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</si>
  <si>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</si>
  <si>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</si>
  <si>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</si>
  <si>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</si>
  <si>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</si>
  <si>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</si>
  <si>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</si>
  <si>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</si>
  <si>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</si>
  <si>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</si>
  <si>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</si>
  <si>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t>
  </si>
  <si>
    <t>INCOME (LOSS) FROM SUBSIDIARIES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</si>
  <si>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</si>
  <si>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</si>
  <si>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</si>
  <si>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</si>
  <si>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</si>
  <si>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</si>
  <si>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</si>
  <si>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</si>
  <si>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</si>
  <si>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</si>
  <si>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</si>
  <si>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</si>
  <si>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</si>
  <si>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</si>
  <si>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</si>
  <si>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</si>
  <si>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</si>
  <si>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</si>
  <si>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</si>
  <si>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</si>
  <si>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</si>
  <si>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</si>
  <si>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</si>
  <si>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</si>
  <si>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</si>
  <si>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</si>
  <si>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</si>
  <si>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</si>
  <si>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</si>
  <si>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</si>
  <si>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</si>
  <si>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</si>
  <si>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</si>
  <si>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</si>
  <si>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</si>
  <si>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</si>
  <si>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</si>
  <si>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BAD DEBTS </t>
  </si>
  <si>
    <t xml:space="preserve">MISCELLANEOUS </t>
  </si>
  <si>
    <t xml:space="preserve">TELEPHONE </t>
  </si>
  <si>
    <t>POSTAGE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</si>
  <si>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</si>
  <si>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</si>
  <si>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</si>
  <si>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</si>
  <si>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</si>
  <si>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</si>
  <si>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</si>
  <si>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</si>
  <si>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</si>
  <si>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</si>
  <si>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</si>
  <si>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</si>
  <si>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</si>
  <si>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</si>
  <si>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</si>
  <si>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</si>
  <si>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</si>
  <si>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</si>
  <si>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</si>
  <si>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</si>
  <si>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</si>
  <si>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</si>
  <si>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</si>
  <si>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</si>
  <si>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</si>
  <si>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</si>
  <si>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</si>
  <si>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</si>
  <si>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</si>
  <si>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</si>
  <si>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</si>
  <si>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</si>
  <si>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</si>
  <si>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</si>
  <si>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</si>
  <si>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</si>
  <si>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</si>
  <si>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</si>
  <si>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</si>
  <si>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</si>
  <si>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</si>
  <si>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</si>
  <si>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</si>
  <si>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</si>
  <si>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</si>
  <si>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</si>
  <si>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</si>
  <si>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</si>
  <si>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</si>
  <si>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</si>
  <si>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</si>
  <si>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</si>
  <si>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</si>
  <si>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</si>
  <si>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</si>
  <si>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</si>
  <si>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</si>
  <si>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</si>
  <si>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</si>
  <si>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</si>
  <si>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</si>
  <si>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</si>
  <si>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</si>
  <si>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</si>
  <si>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</si>
  <si>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</si>
  <si>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</si>
  <si>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</si>
  <si>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</si>
  <si>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</si>
  <si>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</si>
  <si>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</si>
  <si>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</si>
  <si>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</si>
  <si>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</si>
  <si>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</si>
  <si>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</si>
  <si>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</si>
  <si>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</si>
  <si>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</si>
  <si>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</si>
  <si>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</si>
  <si>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</si>
  <si>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</si>
  <si>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</si>
  <si>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</si>
  <si>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</si>
  <si>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</si>
  <si>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</si>
  <si>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</si>
  <si>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</si>
  <si>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</si>
  <si>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</si>
  <si>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</si>
  <si>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</si>
  <si>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</si>
  <si>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</si>
  <si>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</si>
  <si>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</si>
  <si>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</si>
  <si>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 xml:space="preserve"> </t>
  </si>
  <si>
    <t>HOME SHARING</t>
  </si>
  <si>
    <t>FEE FOR SERVICES</t>
  </si>
  <si>
    <t>All other program service revenue</t>
  </si>
  <si>
    <r>
      <rPr>
        <rFont val="Roboto"/>
        <color rgb="FF000000"/>
        <sz val="10.0"/>
      </rPr>
      <t xml:space="preserve">Gross amount from sales of </t>
    </r>
    <r>
      <rPr>
        <rFont val="Roboto"/>
        <color rgb="FF000000"/>
        <sz val="10.0"/>
      </rPr>
      <t>assets other than inventory</t>
    </r>
  </si>
  <si>
    <t xml:space="preserve">OTHER </t>
  </si>
  <si>
    <t>LOSS FROM INVESTMENTS</t>
  </si>
  <si>
    <t>REPAIRS AND MAINTENANCE</t>
  </si>
  <si>
    <t>PROPERTY TAXES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</si>
  <si>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</si>
  <si>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</si>
  <si>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UTILITIES </t>
  </si>
  <si>
    <t xml:space="preserve">PROPERTY TAXES </t>
  </si>
  <si>
    <r>
      <rPr>
        <rFont val="Roboto"/>
        <b/>
        <color rgb="FF000000"/>
        <sz val="10.0"/>
      </rPr>
      <t xml:space="preserve">Program Expenses </t>
    </r>
    <r>
      <rPr>
        <rFont val="Roboto"/>
        <b/>
        <i/>
        <color rgb="FF000000"/>
        <sz val="10.0"/>
      </rPr>
      <t xml:space="preserve">(Program Efficiency Ratio) </t>
    </r>
  </si>
  <si>
    <t>2020-2022</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</si>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</sst>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2020.0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ST. AMBROSE HOUSING AID CENTER</v>
      </c>
      <c r="B1" s="2">
        <f>'Revenues 2021'!C1</f>
        <v>2021</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2021'!C40</f>
        <v>4118536</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2021'!C31</f>
        <v>0</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4118536</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343211.3333</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2021'!E2+'Balance Sheet 2021'!E3</f>
        <v>1046188</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3.048232673</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2021'!E30</f>
        <v>1716272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2021'!C40</f>
        <v>4118536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343211.3333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5.000627407</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2021'!E13:E15)</f>
        <v>1566084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2021'!C40</f>
        <v>4118536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343211.3333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4.563031135</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7.611263808</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2021'!E2:E7,'Revenues 2021'!F10:F15)</f>
        <v>1279555</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2021'!F44</f>
        <v>3623979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0.3530801365</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2021'!C7:C9)</f>
        <v>2307950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2021'!C10:C12)</f>
        <v>149733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2457683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2021'!C40</f>
        <v>4118536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0.5967370444</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2021'!C10:C11)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2021'!C7:C9)</f>
        <v>2307950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250</v>
      </c>
      <c r="D41" s="75">
        <f>'Expenses 2021'!D40</f>
        <v>2789951</v>
      </c>
      <c r="E41" s="164">
        <f t="shared" ref="E41:E44" si="1">D41/$D$44</f>
        <v>0.6774132847</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2021'!E40</f>
        <v>1328585</v>
      </c>
      <c r="E42" s="164">
        <f t="shared" si="1"/>
        <v>0.3225867153</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2021'!F40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4118536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2021'!F9</f>
        <v>2376098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2021'!F40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v>0.0</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2021'!E2:E10)</f>
        <v>3761066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2021'!E19:E22)</f>
        <v>556829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6.754436281</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2021'!E25:E26)</f>
        <v>4940669</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2021'!E18</f>
        <v>10293525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0.4799783359</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ST. AMBROSE HOUSING AID CENTER</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811582.0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2267858.0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3079440</v>
      </c>
      <c r="G9" s="58"/>
      <c r="H9" s="58"/>
      <c r="I9" s="58"/>
      <c r="J9" s="58"/>
      <c r="K9" s="58"/>
      <c r="L9" s="58"/>
      <c r="M9" s="58"/>
      <c r="N9" s="58"/>
      <c r="O9" s="58"/>
      <c r="P9" s="58"/>
      <c r="Q9" s="58"/>
      <c r="R9" s="58"/>
      <c r="S9" s="58"/>
      <c r="T9" s="58"/>
      <c r="U9" s="58"/>
      <c r="V9" s="58"/>
      <c r="W9" s="58"/>
      <c r="X9" s="58"/>
      <c r="Y9" s="58"/>
      <c r="Z9" s="58"/>
    </row>
    <row r="10">
      <c r="A10" s="44" t="s">
        <v>62</v>
      </c>
      <c r="B10" s="59" t="s">
        <v>63</v>
      </c>
      <c r="C10" s="60" t="s">
        <v>242</v>
      </c>
      <c r="D10" s="15"/>
      <c r="E10" s="15"/>
      <c r="F10" s="48">
        <v>1080632.0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243</v>
      </c>
      <c r="D11" s="61"/>
      <c r="E11" s="61"/>
      <c r="F11" s="62">
        <v>211234.0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1291866</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83909.0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251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783143.0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664195.0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118948</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246</v>
      </c>
      <c r="D39" s="74"/>
      <c r="E39" s="48">
        <v>5477.0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247</v>
      </c>
      <c r="D40" s="74"/>
      <c r="E40" s="48">
        <v>-49858.0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-44381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4529782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ST. AMBROSE HOUSING AID CENTER</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147053</v>
      </c>
      <c r="D7" s="99">
        <v>44116.0</v>
      </c>
      <c r="E7" s="99">
        <v>102937.0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1888588</v>
      </c>
      <c r="D9" s="99">
        <v>1584397.0</v>
      </c>
      <c r="E9" s="99">
        <v>304191.0</v>
      </c>
      <c r="F9" s="99">
        <v>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143592</v>
      </c>
      <c r="D12" s="99">
        <v>114874.0</v>
      </c>
      <c r="E12" s="99">
        <v>28718.0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78466</v>
      </c>
      <c r="D16" s="99">
        <v>62773.0</v>
      </c>
      <c r="E16" s="99">
        <v>15693.0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125567</v>
      </c>
      <c r="D20" s="99">
        <v>25113.0</v>
      </c>
      <c r="E20" s="99">
        <v>100454.0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12082</v>
      </c>
      <c r="D21" s="99">
        <v>9666.0</v>
      </c>
      <c r="E21" s="99">
        <v>2416.0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102029</v>
      </c>
      <c r="D22" s="99">
        <v>40812.0</v>
      </c>
      <c r="E22" s="99">
        <v>61217.0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921904</v>
      </c>
      <c r="D25" s="99">
        <v>737523.0</v>
      </c>
      <c r="E25" s="99">
        <v>184381.0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32075</v>
      </c>
      <c r="D29" s="99">
        <v>25660.0</v>
      </c>
      <c r="E29" s="99">
        <v>6415.0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170060</v>
      </c>
      <c r="D31" s="99">
        <v>136048.0</v>
      </c>
      <c r="E31" s="99">
        <v>34012.0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39038</v>
      </c>
      <c r="D32" s="99">
        <v>31230.0</v>
      </c>
      <c r="E32" s="99">
        <v>7808.0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252</v>
      </c>
      <c r="C34" s="98">
        <f t="shared" si="1"/>
        <v>379377</v>
      </c>
      <c r="D34" s="99">
        <v>303502.0</v>
      </c>
      <c r="E34" s="99">
        <v>75875.0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246</v>
      </c>
      <c r="C35" s="98">
        <f t="shared" si="1"/>
        <v>95398</v>
      </c>
      <c r="D35" s="99">
        <v>76318.0</v>
      </c>
      <c r="E35" s="99">
        <v>19080.0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253</v>
      </c>
      <c r="C36" s="98">
        <f t="shared" si="1"/>
        <v>31285</v>
      </c>
      <c r="D36" s="99">
        <v>25028.0</v>
      </c>
      <c r="E36" s="99">
        <v>6257.0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4166514</v>
      </c>
      <c r="D40" s="103">
        <f t="shared" si="2"/>
        <v>3217060</v>
      </c>
      <c r="E40" s="103">
        <f t="shared" si="2"/>
        <v>949454</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ST. AMBROSE HOUSING AID CENTER</v>
      </c>
      <c r="B1" s="5"/>
      <c r="C1" s="2">
        <f>'Revenues 2022'!C1</f>
        <v>2022</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515798.0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230660.0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284263.0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551568.0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3140570.0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464369.0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8760071.0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4793770.0</v>
      </c>
      <c r="E12" s="108">
        <f>D11-D12</f>
        <v>3966301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1491617.0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10645146</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606361.0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3277.0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4530560.0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268729.0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76925.0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5485852</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3064294.0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2095000.0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5159294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10645146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ST. AMBROSE HOUSING AID CENTER</v>
      </c>
      <c r="B1" s="2">
        <f>'Revenues 2022'!C1</f>
        <v>2022</v>
      </c>
      <c r="C1" s="175"/>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2022'!C40</f>
        <v>4166514</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2022'!C31</f>
        <v>170060</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3996454</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333037.8333</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2022'!E2+'Balance Sheet 2022'!E3</f>
        <v>746458</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2.241360966</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2022'!E30</f>
        <v>3064294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2022'!C40</f>
        <v>4166514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347209.5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8.825490086</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2022'!C40</f>
        <v>4166514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347209.5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0</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2.241360966</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2022'!E2:E7,'Revenues 2022'!F10:F15)</f>
        <v>2267858</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2022'!F44</f>
        <v>4529782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0.5006549984</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2022'!C7:C9)</f>
        <v>2035641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2022'!C10:C12)</f>
        <v>143592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2179233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2022'!C40</f>
        <v>4166514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0.523035084</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2022'!C10:C11)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2022'!C7:C9)</f>
        <v>2035641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254</v>
      </c>
      <c r="D41" s="75">
        <f>'Expenses 2022'!D40</f>
        <v>3217060</v>
      </c>
      <c r="E41" s="164">
        <f t="shared" ref="E41:E44" si="1">D41/$D$44</f>
        <v>0.7721226906</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2022'!E40</f>
        <v>949454</v>
      </c>
      <c r="E42" s="164">
        <f t="shared" si="1"/>
        <v>0.2278773094</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2022'!F40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4166514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2022'!F9</f>
        <v>3079440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2022'!F40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v>0.0</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2022'!E2:E10)</f>
        <v>5187228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2022'!E19:E22)</f>
        <v>609638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8.508701885</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2022'!E25:E26)</f>
        <v>4799289</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2022'!E18</f>
        <v>10645146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0.4508429476</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ST. AMBROSE HOUSING AID CENTER</v>
      </c>
      <c r="B1" s="2" t="s">
        <v>255</v>
      </c>
      <c r="C1" s="138"/>
      <c r="D1" s="138"/>
      <c r="E1" s="138"/>
      <c r="F1" s="139"/>
      <c r="G1" s="139"/>
      <c r="H1" s="139"/>
      <c r="I1" s="43"/>
      <c r="J1" s="43"/>
      <c r="K1" s="43"/>
      <c r="L1" s="43"/>
      <c r="M1" s="43"/>
      <c r="N1" s="43"/>
      <c r="O1" s="43"/>
      <c r="P1" s="43"/>
      <c r="Q1" s="43"/>
      <c r="R1" s="43"/>
      <c r="S1" s="43"/>
      <c r="T1" s="43"/>
      <c r="U1" s="43"/>
      <c r="V1" s="43"/>
      <c r="W1" s="43"/>
      <c r="X1" s="43"/>
      <c r="Y1" s="43"/>
    </row>
    <row r="2">
      <c r="A2" s="140" t="s">
        <v>184</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185</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256</v>
      </c>
      <c r="E4" s="45" t="s">
        <v>257</v>
      </c>
      <c r="F4" s="45" t="s">
        <v>258</v>
      </c>
      <c r="G4" s="59" t="s">
        <v>259</v>
      </c>
      <c r="H4" s="59"/>
      <c r="I4" s="43"/>
      <c r="J4" s="43"/>
      <c r="K4" s="43"/>
      <c r="L4" s="43"/>
      <c r="M4" s="43"/>
      <c r="N4" s="43"/>
      <c r="O4" s="43"/>
      <c r="P4" s="43"/>
      <c r="Q4" s="43"/>
      <c r="R4" s="43"/>
      <c r="S4" s="43"/>
      <c r="T4" s="43"/>
      <c r="U4" s="43"/>
      <c r="V4" s="43"/>
      <c r="W4" s="43"/>
      <c r="X4" s="43"/>
      <c r="Y4" s="43"/>
    </row>
    <row r="5">
      <c r="A5" s="138"/>
      <c r="B5" s="49"/>
      <c r="C5" s="147" t="s">
        <v>184</v>
      </c>
      <c r="D5" s="176">
        <f>'Ratios 2020'!D8</f>
        <v>1.922015452</v>
      </c>
      <c r="E5" s="176">
        <f>'Ratios 2021'!D8</f>
        <v>3.048232673</v>
      </c>
      <c r="F5" s="176">
        <f>'Ratios 2022'!D8</f>
        <v>2.241360966</v>
      </c>
      <c r="G5" s="176">
        <f>average(D5:F5)</f>
        <v>2.403869697</v>
      </c>
      <c r="H5" s="149" t="s">
        <v>191</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192</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193</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256</v>
      </c>
      <c r="E9" s="45" t="s">
        <v>257</v>
      </c>
      <c r="F9" s="45" t="s">
        <v>258</v>
      </c>
      <c r="G9" s="59" t="s">
        <v>259</v>
      </c>
      <c r="H9" s="59"/>
      <c r="I9" s="43"/>
      <c r="J9" s="43"/>
      <c r="K9" s="43"/>
      <c r="L9" s="43"/>
      <c r="M9" s="43"/>
      <c r="N9" s="43"/>
      <c r="O9" s="43"/>
      <c r="P9" s="43"/>
      <c r="Q9" s="43"/>
      <c r="R9" s="43"/>
      <c r="S9" s="43"/>
      <c r="T9" s="43"/>
      <c r="U9" s="43"/>
      <c r="V9" s="43"/>
      <c r="W9" s="43"/>
      <c r="X9" s="43"/>
      <c r="Y9" s="43"/>
    </row>
    <row r="10">
      <c r="A10" s="138"/>
      <c r="B10" s="49"/>
      <c r="C10" s="147" t="s">
        <v>192</v>
      </c>
      <c r="D10" s="148">
        <f>'Ratios 2020'!D14</f>
        <v>17.328777</v>
      </c>
      <c r="E10" s="148">
        <f>'Ratios 2021'!D14</f>
        <v>5.000627407</v>
      </c>
      <c r="F10" s="148">
        <f>'Ratios 2022'!D14</f>
        <v>8.825490086</v>
      </c>
      <c r="G10" s="176">
        <f>average(D10:F10)</f>
        <v>10.38496483</v>
      </c>
      <c r="H10" s="149" t="s">
        <v>191</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197</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198</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256</v>
      </c>
      <c r="E14" s="45" t="s">
        <v>257</v>
      </c>
      <c r="F14" s="45" t="s">
        <v>258</v>
      </c>
      <c r="G14" s="59" t="s">
        <v>259</v>
      </c>
      <c r="H14" s="59"/>
      <c r="I14" s="43"/>
      <c r="J14" s="43"/>
      <c r="K14" s="43"/>
      <c r="L14" s="43"/>
      <c r="M14" s="43"/>
      <c r="N14" s="43"/>
      <c r="O14" s="43"/>
      <c r="P14" s="43"/>
      <c r="Q14" s="43"/>
      <c r="R14" s="43"/>
      <c r="S14" s="43"/>
      <c r="T14" s="43"/>
      <c r="U14" s="43"/>
      <c r="V14" s="43"/>
      <c r="W14" s="43"/>
      <c r="X14" s="43"/>
      <c r="Y14" s="43"/>
    </row>
    <row r="15">
      <c r="A15" s="138"/>
      <c r="B15" s="49"/>
      <c r="C15" s="147" t="s">
        <v>200</v>
      </c>
      <c r="D15" s="179">
        <f>'Ratios 2020'!D20</f>
        <v>11.69233927</v>
      </c>
      <c r="E15" s="179">
        <f>'Ratios 2021'!D20</f>
        <v>4.563031135</v>
      </c>
      <c r="F15" s="179">
        <f>'Ratios 2022'!D20</f>
        <v>0</v>
      </c>
      <c r="G15" s="176">
        <f>average(D15:F15)</f>
        <v>5.418456803</v>
      </c>
      <c r="H15" s="149" t="s">
        <v>191</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202</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203</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256</v>
      </c>
      <c r="E19" s="45" t="s">
        <v>257</v>
      </c>
      <c r="F19" s="45" t="s">
        <v>258</v>
      </c>
      <c r="G19" s="59" t="s">
        <v>259</v>
      </c>
      <c r="H19" s="59"/>
      <c r="I19" s="43"/>
      <c r="J19" s="43"/>
      <c r="K19" s="43"/>
      <c r="L19" s="43"/>
      <c r="M19" s="43"/>
      <c r="N19" s="43"/>
      <c r="O19" s="43"/>
      <c r="P19" s="43"/>
      <c r="Q19" s="43"/>
      <c r="R19" s="43"/>
      <c r="S19" s="43"/>
      <c r="T19" s="43"/>
      <c r="U19" s="43"/>
      <c r="V19" s="43"/>
      <c r="W19" s="43"/>
      <c r="X19" s="43"/>
      <c r="Y19" s="43"/>
    </row>
    <row r="20">
      <c r="A20" s="138"/>
      <c r="B20" s="49"/>
      <c r="C20" s="147" t="s">
        <v>202</v>
      </c>
      <c r="D20" s="162">
        <f>'Ratios 2020'!D26</f>
        <v>0.39658637</v>
      </c>
      <c r="E20" s="162">
        <f>'Ratios 2021'!D26</f>
        <v>0.3530801365</v>
      </c>
      <c r="F20" s="162">
        <f>'Ratios 2022'!D26</f>
        <v>0.5006549984</v>
      </c>
      <c r="G20" s="180">
        <f>average(D20:F20)</f>
        <v>0.416773835</v>
      </c>
      <c r="H20" s="149" t="s">
        <v>206</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207</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208</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256</v>
      </c>
      <c r="E24" s="45" t="s">
        <v>257</v>
      </c>
      <c r="F24" s="45" t="s">
        <v>258</v>
      </c>
      <c r="G24" s="59" t="s">
        <v>259</v>
      </c>
      <c r="H24" s="59"/>
      <c r="I24" s="43"/>
      <c r="J24" s="43"/>
      <c r="K24" s="43"/>
      <c r="L24" s="43"/>
      <c r="M24" s="43"/>
      <c r="N24" s="43"/>
      <c r="O24" s="43"/>
      <c r="P24" s="43"/>
      <c r="Q24" s="43"/>
      <c r="R24" s="43"/>
      <c r="S24" s="43"/>
      <c r="T24" s="43"/>
      <c r="U24" s="43"/>
      <c r="V24" s="43"/>
      <c r="W24" s="43"/>
      <c r="X24" s="43"/>
      <c r="Y24" s="43"/>
    </row>
    <row r="25">
      <c r="A25" s="138"/>
      <c r="B25" s="49"/>
      <c r="C25" s="147" t="s">
        <v>212</v>
      </c>
      <c r="D25" s="162">
        <f>'Ratios 2020'!D33</f>
        <v>0.5263355297</v>
      </c>
      <c r="E25" s="162">
        <f>'Ratios 2021'!D33</f>
        <v>0.5967370444</v>
      </c>
      <c r="F25" s="162">
        <f>'Ratios 2022'!D33</f>
        <v>0.523035084</v>
      </c>
      <c r="G25" s="180">
        <f>average(D25:F25)</f>
        <v>0.5487025527</v>
      </c>
      <c r="H25" s="149" t="s">
        <v>213</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214</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215</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256</v>
      </c>
      <c r="E29" s="45" t="s">
        <v>257</v>
      </c>
      <c r="F29" s="45" t="s">
        <v>258</v>
      </c>
      <c r="G29" s="59" t="s">
        <v>259</v>
      </c>
      <c r="H29" s="59"/>
      <c r="I29" s="43"/>
      <c r="J29" s="43"/>
      <c r="K29" s="43"/>
      <c r="L29" s="43"/>
      <c r="M29" s="43"/>
      <c r="N29" s="43"/>
      <c r="O29" s="43"/>
      <c r="P29" s="43"/>
      <c r="Q29" s="43"/>
      <c r="R29" s="43"/>
      <c r="S29" s="43"/>
      <c r="T29" s="43"/>
      <c r="U29" s="43"/>
      <c r="V29" s="43"/>
      <c r="W29" s="43"/>
      <c r="X29" s="43"/>
      <c r="Y29" s="43"/>
    </row>
    <row r="30">
      <c r="A30" s="138"/>
      <c r="B30" s="49"/>
      <c r="C30" s="147" t="s">
        <v>214</v>
      </c>
      <c r="D30" s="162">
        <f>'Ratios 2020'!D38</f>
        <v>0.08480317216</v>
      </c>
      <c r="E30" s="162">
        <f>'Ratios 2021'!D38</f>
        <v>0</v>
      </c>
      <c r="F30" s="162">
        <f>'Ratios 2022'!D38</f>
        <v>0</v>
      </c>
      <c r="G30" s="180">
        <f>average(D30:F30)</f>
        <v>0.02826772405</v>
      </c>
      <c r="H30" s="149" t="s">
        <v>217</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218</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219</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256</v>
      </c>
      <c r="E34" s="45" t="s">
        <v>257</v>
      </c>
      <c r="F34" s="45" t="s">
        <v>258</v>
      </c>
      <c r="G34" s="59" t="s">
        <v>259</v>
      </c>
      <c r="H34" s="59"/>
      <c r="I34" s="43"/>
      <c r="J34" s="43"/>
      <c r="K34" s="43"/>
      <c r="L34" s="43"/>
      <c r="M34" s="43"/>
      <c r="N34" s="43"/>
      <c r="O34" s="43"/>
      <c r="P34" s="43"/>
      <c r="Q34" s="43"/>
      <c r="R34" s="43"/>
      <c r="S34" s="43"/>
      <c r="T34" s="43"/>
      <c r="U34" s="43"/>
      <c r="V34" s="43"/>
      <c r="W34" s="43"/>
      <c r="X34" s="43"/>
      <c r="Y34" s="43"/>
    </row>
    <row r="35">
      <c r="A35" s="138"/>
      <c r="B35" s="49"/>
      <c r="C35" s="147" t="s">
        <v>260</v>
      </c>
      <c r="D35" s="162">
        <f>'Ratios 2020'!E41</f>
        <v>0.7373351505</v>
      </c>
      <c r="E35" s="162">
        <f>'Ratios 2021'!E41</f>
        <v>0.6774132847</v>
      </c>
      <c r="F35" s="162">
        <f>'Ratios 2022'!E41</f>
        <v>0.7721226906</v>
      </c>
      <c r="G35" s="180">
        <f t="shared" ref="G35:G37" si="1">average(D35:F35)</f>
        <v>0.7289570419</v>
      </c>
      <c r="H35" s="180"/>
      <c r="I35" s="43"/>
      <c r="J35" s="43"/>
      <c r="K35" s="43"/>
      <c r="L35" s="43"/>
      <c r="M35" s="43"/>
      <c r="N35" s="43"/>
      <c r="O35" s="43"/>
      <c r="P35" s="43"/>
      <c r="Q35" s="43"/>
      <c r="R35" s="43"/>
      <c r="S35" s="43"/>
      <c r="T35" s="43"/>
      <c r="U35" s="43"/>
      <c r="V35" s="43"/>
      <c r="W35" s="43"/>
      <c r="X35" s="43"/>
      <c r="Y35" s="43"/>
    </row>
    <row r="36">
      <c r="A36" s="138"/>
      <c r="B36" s="52"/>
      <c r="C36" s="147" t="s">
        <v>221</v>
      </c>
      <c r="D36" s="162">
        <f>'Ratios 2020'!E42</f>
        <v>0.2626648495</v>
      </c>
      <c r="E36" s="162">
        <f>'Ratios 2021'!E42</f>
        <v>0.3225867153</v>
      </c>
      <c r="F36" s="162">
        <f>'Ratios 2022'!E42</f>
        <v>0.2278773094</v>
      </c>
      <c r="G36" s="180">
        <f t="shared" si="1"/>
        <v>0.2710429581</v>
      </c>
      <c r="H36" s="180"/>
      <c r="I36" s="43"/>
      <c r="J36" s="43"/>
      <c r="K36" s="43"/>
      <c r="L36" s="43"/>
      <c r="M36" s="43"/>
      <c r="N36" s="43"/>
      <c r="O36" s="43"/>
      <c r="P36" s="43"/>
      <c r="Q36" s="43"/>
      <c r="R36" s="43"/>
      <c r="S36" s="43"/>
      <c r="T36" s="43"/>
      <c r="U36" s="43"/>
      <c r="V36" s="43"/>
      <c r="W36" s="43"/>
      <c r="X36" s="43"/>
      <c r="Y36" s="43"/>
    </row>
    <row r="37">
      <c r="A37" s="138"/>
      <c r="B37" s="181"/>
      <c r="C37" s="147" t="s">
        <v>222</v>
      </c>
      <c r="D37" s="162">
        <f>'Ratios 2020'!E43</f>
        <v>0</v>
      </c>
      <c r="E37" s="162">
        <f>'Ratios 2021'!E43</f>
        <v>0</v>
      </c>
      <c r="F37" s="162">
        <f>'Ratios 2022'!E43</f>
        <v>0</v>
      </c>
      <c r="G37" s="180">
        <f t="shared" si="1"/>
        <v>0</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223</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224</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256</v>
      </c>
      <c r="E41" s="45" t="s">
        <v>257</v>
      </c>
      <c r="F41" s="45" t="s">
        <v>258</v>
      </c>
      <c r="G41" s="59" t="s">
        <v>259</v>
      </c>
      <c r="H41" s="59"/>
      <c r="I41" s="43"/>
      <c r="J41" s="43"/>
      <c r="K41" s="43"/>
      <c r="L41" s="43"/>
      <c r="M41" s="43"/>
      <c r="N41" s="43"/>
      <c r="O41" s="43"/>
      <c r="P41" s="43"/>
      <c r="Q41" s="43"/>
      <c r="R41" s="43"/>
      <c r="S41" s="43"/>
      <c r="T41" s="43"/>
      <c r="U41" s="43"/>
      <c r="V41" s="43"/>
      <c r="W41" s="43"/>
      <c r="X41" s="43"/>
      <c r="Y41" s="43"/>
    </row>
    <row r="42">
      <c r="A42" s="138"/>
      <c r="B42" s="49"/>
      <c r="C42" s="147" t="s">
        <v>227</v>
      </c>
      <c r="D42" s="165">
        <f>'Ratios 2020'!D49</f>
        <v>0</v>
      </c>
      <c r="E42" s="165">
        <f>'Ratios 2021'!D49</f>
        <v>0</v>
      </c>
      <c r="F42" s="165">
        <f>'Ratios 2022'!D49</f>
        <v>0</v>
      </c>
      <c r="G42" s="182">
        <f>average(D42:F42)</f>
        <v>0</v>
      </c>
      <c r="H42" s="149" t="s">
        <v>228</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229</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230</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256</v>
      </c>
      <c r="E46" s="45" t="s">
        <v>257</v>
      </c>
      <c r="F46" s="45" t="s">
        <v>258</v>
      </c>
      <c r="G46" s="59" t="s">
        <v>259</v>
      </c>
      <c r="H46" s="59"/>
      <c r="I46" s="43"/>
      <c r="J46" s="43"/>
      <c r="K46" s="43"/>
      <c r="L46" s="43"/>
      <c r="M46" s="43"/>
      <c r="N46" s="43"/>
      <c r="O46" s="43"/>
      <c r="P46" s="43"/>
      <c r="Q46" s="43"/>
      <c r="R46" s="43"/>
      <c r="S46" s="43"/>
      <c r="T46" s="43"/>
      <c r="U46" s="43"/>
      <c r="V46" s="43"/>
      <c r="W46" s="43"/>
      <c r="X46" s="43"/>
      <c r="Y46" s="43"/>
    </row>
    <row r="47">
      <c r="A47" s="138"/>
      <c r="B47" s="49"/>
      <c r="C47" s="147" t="s">
        <v>233</v>
      </c>
      <c r="D47" s="148">
        <f>'Ratios 2020'!D54</f>
        <v>4.531669501</v>
      </c>
      <c r="E47" s="148">
        <f>'Ratios 2021'!D54</f>
        <v>6.754436281</v>
      </c>
      <c r="F47" s="148">
        <f>'Ratios 2022'!D54</f>
        <v>8.508701885</v>
      </c>
      <c r="G47" s="176">
        <f>average(D47:F47)</f>
        <v>6.598269223</v>
      </c>
      <c r="H47" s="149" t="s">
        <v>234</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235</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236</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256</v>
      </c>
      <c r="E51" s="45" t="s">
        <v>257</v>
      </c>
      <c r="F51" s="45" t="s">
        <v>258</v>
      </c>
      <c r="G51" s="59" t="s">
        <v>259</v>
      </c>
      <c r="H51" s="59"/>
      <c r="I51" s="43"/>
      <c r="J51" s="43"/>
      <c r="K51" s="43"/>
      <c r="L51" s="43"/>
      <c r="M51" s="43"/>
      <c r="N51" s="43"/>
      <c r="O51" s="43"/>
      <c r="P51" s="43"/>
      <c r="Q51" s="43"/>
      <c r="R51" s="43"/>
      <c r="S51" s="43"/>
      <c r="T51" s="43"/>
      <c r="U51" s="43"/>
      <c r="V51" s="43"/>
      <c r="W51" s="43"/>
      <c r="X51" s="43"/>
      <c r="Y51" s="43"/>
    </row>
    <row r="52">
      <c r="A52" s="138"/>
      <c r="B52" s="49"/>
      <c r="C52" s="147" t="s">
        <v>239</v>
      </c>
      <c r="D52" s="183">
        <f>'Ratios 2020'!D59</f>
        <v>0.3902776531</v>
      </c>
      <c r="E52" s="183">
        <f>'Ratios 2021'!D59</f>
        <v>0.4799783359</v>
      </c>
      <c r="F52" s="183">
        <f>'Ratios 2022'!D59</f>
        <v>0.4508429476</v>
      </c>
      <c r="G52" s="184">
        <f>average(D52:F52)</f>
        <v>0.4403663122</v>
      </c>
      <c r="H52" s="149" t="s">
        <v>240</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ST. AMBROSE HOUSING AID CENTER</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ST. AMBROSE HOUSING AID CENTER</v>
      </c>
      <c r="B1" s="5"/>
      <c r="C1" s="2">
        <f>'READ HERE FIRST'!B5</f>
        <v>2020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1237507.0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1501313.0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2738820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1046888.0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148012.0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1194900</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36364.0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38044.0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38044</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38044</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2969900.0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2685194.0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284706</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371.0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99</v>
      </c>
      <c r="D40" s="74"/>
      <c r="E40" s="48">
        <v>-507616.0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-507245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3785589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ST. AMBROSE HOUSING AID CENTER</v>
      </c>
      <c r="B1" s="2">
        <f>'READ HERE FIRST'!B5</f>
        <v>2020</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302488</v>
      </c>
      <c r="D8" s="99">
        <v>0.0</v>
      </c>
      <c r="E8" s="99">
        <v>302488.0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1460347</v>
      </c>
      <c r="D9" s="99">
        <v>1203045.0</v>
      </c>
      <c r="E9" s="99">
        <v>257302.0</v>
      </c>
      <c r="F9" s="99">
        <v>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149494</v>
      </c>
      <c r="D11" s="99">
        <v>112720.0</v>
      </c>
      <c r="E11" s="99">
        <v>36774.0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133713</v>
      </c>
      <c r="D12" s="99">
        <v>93260.0</v>
      </c>
      <c r="E12" s="99">
        <v>40453.0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11513</v>
      </c>
      <c r="D14" s="99">
        <v>0.0</v>
      </c>
      <c r="E14" s="99">
        <v>11513.0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330596</v>
      </c>
      <c r="D20" s="99">
        <v>211868.0</v>
      </c>
      <c r="E20" s="99">
        <v>118728.0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125334</v>
      </c>
      <c r="D22" s="99">
        <v>42076.0</v>
      </c>
      <c r="E22" s="99">
        <v>83258.0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811504</v>
      </c>
      <c r="D25" s="99">
        <v>757819.0</v>
      </c>
      <c r="E25" s="99">
        <v>53685.0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2615</v>
      </c>
      <c r="D26" s="99">
        <v>2580.0</v>
      </c>
      <c r="E26" s="99">
        <v>35.0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35303</v>
      </c>
      <c r="D28" s="99">
        <v>21070.0</v>
      </c>
      <c r="E28" s="99">
        <v>14233.0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9889</v>
      </c>
      <c r="D29" s="99">
        <v>0.0</v>
      </c>
      <c r="E29" s="99">
        <v>9889.0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157749</v>
      </c>
      <c r="D31" s="99">
        <v>146852.0</v>
      </c>
      <c r="E31" s="99">
        <v>10897.0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24190</v>
      </c>
      <c r="D32" s="99">
        <v>83.0</v>
      </c>
      <c r="E32" s="99">
        <v>24107.0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8">
        <f t="shared" si="1"/>
        <v>229627</v>
      </c>
      <c r="D34" s="99">
        <v>229627.0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69464</v>
      </c>
      <c r="D35" s="99">
        <v>37194.0</v>
      </c>
      <c r="E35" s="99">
        <v>32270.0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139</v>
      </c>
      <c r="C36" s="98">
        <f t="shared" si="1"/>
        <v>29773</v>
      </c>
      <c r="D36" s="99">
        <v>8074.0</v>
      </c>
      <c r="E36" s="99">
        <v>21699.0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140</v>
      </c>
      <c r="C37" s="98">
        <f t="shared" si="1"/>
        <v>3329</v>
      </c>
      <c r="D37" s="99">
        <v>0.0</v>
      </c>
      <c r="E37" s="99">
        <v>3329.0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406</v>
      </c>
      <c r="D38" s="99">
        <v>0.0</v>
      </c>
      <c r="E38" s="99">
        <v>406.0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3887334</v>
      </c>
      <c r="D40" s="103">
        <f t="shared" si="2"/>
        <v>2866268</v>
      </c>
      <c r="E40" s="103">
        <f t="shared" si="2"/>
        <v>1021066</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ST. AMBROSE HOUSING AID CENTER</v>
      </c>
      <c r="B1" s="5"/>
      <c r="C1" s="2">
        <f>'READ HERE FIRST'!B5</f>
        <v>2020</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597360.0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450344.0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155294.0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1798324.0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359432.0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148376.0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8760071.0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4550055.0</v>
      </c>
      <c r="E12" s="108">
        <f>D11-D12</f>
        <v>4210016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1962361.0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1825308.0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1288614.0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12795429</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340873.0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433484.0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4993770.0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91685.0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5859812</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5613562.0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1322055.0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6935617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12795429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ST. AMBROSE HOUSING AID CENTER</v>
      </c>
      <c r="B1" s="2">
        <f>'READ HERE FIRST'!B5</f>
        <v>2020</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2020'!C40</f>
        <v>3887334</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2020'!C31</f>
        <v>157749</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3729585</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310798.75</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2020'!E2+'Balance Sheet 2020'!E3</f>
        <v>597360</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1.922015452</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2020'!E30</f>
        <v>5613562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2020'!C40</f>
        <v>3887334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323944.5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17.328777</v>
      </c>
      <c r="E14" s="149" t="s">
        <v>191</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2020'!E13:E15)</f>
        <v>3787669</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2020'!C40</f>
        <v>3887334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323944.5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11.69233927</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13.61435473</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2020'!E2:E7,'Revenues 2020'!F10:F15)</f>
        <v>1501313</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2020'!F44</f>
        <v>3785589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0.39658637</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2020'!C7:C9)</f>
        <v>1762835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2020'!C10:C12)</f>
        <v>283207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2046042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2020'!C40</f>
        <v>3887334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0.5263355297</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2020'!C10:C11)</f>
        <v>149494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2020'!C7:C9)</f>
        <v>1762835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0.08480317216</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220</v>
      </c>
      <c r="D41" s="75">
        <f>'Expenses 2020'!D40</f>
        <v>2866268</v>
      </c>
      <c r="E41" s="164">
        <f t="shared" ref="E41:E44" si="1">D41/$D$44</f>
        <v>0.7373351505</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2020'!E40</f>
        <v>1021066</v>
      </c>
      <c r="E42" s="164">
        <f t="shared" si="1"/>
        <v>0.2626648495</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2020'!F40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3887334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2020'!F9</f>
        <v>2738820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2020'!F40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v>0.0</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2020'!E2:E10)</f>
        <v>3509130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2020'!E19:E22)</f>
        <v>774357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4.531669501</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2020'!E25:E26)</f>
        <v>4993770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2020'!E18</f>
        <v>12795429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0.3902776531</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ST. AMBROSE HOUSING AID CENTER</v>
      </c>
      <c r="B1" s="5"/>
      <c r="C1" s="2">
        <v>2021.0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100" t="s">
        <v>241</v>
      </c>
      <c r="I5" s="43"/>
      <c r="J5" s="43"/>
      <c r="K5" s="43"/>
      <c r="L5" s="43"/>
      <c r="M5" s="43"/>
      <c r="N5" s="43"/>
      <c r="O5" s="43"/>
      <c r="P5" s="43"/>
      <c r="Q5" s="43"/>
      <c r="R5" s="43"/>
      <c r="S5" s="43"/>
      <c r="T5" s="43"/>
      <c r="U5" s="43"/>
      <c r="V5" s="43"/>
      <c r="W5" s="43"/>
      <c r="X5" s="43"/>
      <c r="Y5" s="43"/>
      <c r="Z5" s="43"/>
    </row>
    <row r="6">
      <c r="A6" s="49"/>
      <c r="B6" s="45" t="s">
        <v>54</v>
      </c>
      <c r="C6" s="46" t="s">
        <v>55</v>
      </c>
      <c r="D6" s="47"/>
      <c r="E6" s="50">
        <v>1096543.0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1279555.0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2376098</v>
      </c>
      <c r="G9" s="58"/>
      <c r="H9" s="58"/>
      <c r="I9" s="58"/>
      <c r="J9" s="58"/>
      <c r="K9" s="58"/>
      <c r="L9" s="58"/>
      <c r="M9" s="58"/>
      <c r="N9" s="58"/>
      <c r="O9" s="58"/>
      <c r="P9" s="58"/>
      <c r="Q9" s="58"/>
      <c r="R9" s="58"/>
      <c r="S9" s="58"/>
      <c r="T9" s="58"/>
      <c r="U9" s="58"/>
      <c r="V9" s="58"/>
      <c r="W9" s="58"/>
      <c r="X9" s="58"/>
      <c r="Y9" s="58"/>
      <c r="Z9" s="58"/>
    </row>
    <row r="10">
      <c r="A10" s="44" t="s">
        <v>62</v>
      </c>
      <c r="B10" s="59" t="s">
        <v>63</v>
      </c>
      <c r="C10" s="60" t="s">
        <v>242</v>
      </c>
      <c r="D10" s="15"/>
      <c r="E10" s="15"/>
      <c r="F10" s="48">
        <v>1170394.0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243</v>
      </c>
      <c r="D11" s="61"/>
      <c r="E11" s="61"/>
      <c r="F11" s="62">
        <v>204490.0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3" t="s">
        <v>244</v>
      </c>
      <c r="D15" s="61"/>
      <c r="E15" s="61"/>
      <c r="F15" s="62">
        <v>-43614.0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1331270</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245</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511900.0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454158.0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57742</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246</v>
      </c>
      <c r="D39" s="74"/>
      <c r="E39" s="48">
        <v>27693.0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247</v>
      </c>
      <c r="D40" s="74"/>
      <c r="E40" s="48">
        <v>-168824.0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-141131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3623979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ST. AMBROSE HOUSING AID CENTER</v>
      </c>
      <c r="B1" s="2">
        <f>'Revenues 2021'!C1</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147053</v>
      </c>
      <c r="D7" s="99">
        <v>44116.0</v>
      </c>
      <c r="E7" s="99">
        <v>102937.0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2160897</v>
      </c>
      <c r="D9" s="99">
        <v>1708130.0</v>
      </c>
      <c r="E9" s="99">
        <v>452767.0</v>
      </c>
      <c r="F9" s="99">
        <v>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149733</v>
      </c>
      <c r="D12" s="99">
        <v>123917.0</v>
      </c>
      <c r="E12" s="99">
        <v>25816.0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21599</v>
      </c>
      <c r="D14" s="99">
        <v>21599.0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5332</v>
      </c>
      <c r="D15" s="99">
        <v>0.0</v>
      </c>
      <c r="E15" s="99">
        <v>5332.0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52772</v>
      </c>
      <c r="D16" s="99">
        <v>0.0</v>
      </c>
      <c r="E16" s="99">
        <v>52772.0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113620</v>
      </c>
      <c r="D20" s="99">
        <v>45448.0</v>
      </c>
      <c r="E20" s="99">
        <v>68172.0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674</v>
      </c>
      <c r="D21" s="99">
        <v>674.0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99241</v>
      </c>
      <c r="D22" s="99">
        <v>0.0</v>
      </c>
      <c r="E22" s="99">
        <v>99241.0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287218</v>
      </c>
      <c r="D25" s="99">
        <v>201053.0</v>
      </c>
      <c r="E25" s="99">
        <v>86165.0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13067</v>
      </c>
      <c r="D26" s="99">
        <v>0.0</v>
      </c>
      <c r="E26" s="99">
        <v>13067.0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37731</v>
      </c>
      <c r="D29" s="99">
        <v>37731.0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230997</v>
      </c>
      <c r="D32" s="99">
        <v>0.0</v>
      </c>
      <c r="E32" s="99">
        <v>230997.0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246</v>
      </c>
      <c r="C34" s="98">
        <f t="shared" si="1"/>
        <v>397904</v>
      </c>
      <c r="D34" s="99">
        <v>271145.0</v>
      </c>
      <c r="E34" s="99">
        <v>126759.0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248</v>
      </c>
      <c r="C35" s="98">
        <f t="shared" si="1"/>
        <v>336138</v>
      </c>
      <c r="D35" s="99">
        <v>336138.0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249</v>
      </c>
      <c r="C36" s="98">
        <f t="shared" si="1"/>
        <v>64560</v>
      </c>
      <c r="D36" s="99">
        <v>0.0</v>
      </c>
      <c r="E36" s="99">
        <v>64560.0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4118536</v>
      </c>
      <c r="D40" s="103">
        <f t="shared" si="2"/>
        <v>2789951</v>
      </c>
      <c r="E40" s="103">
        <f t="shared" si="2"/>
        <v>1328585</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ST. AMBROSE HOUSING AID CENTER</v>
      </c>
      <c r="B1" s="5"/>
      <c r="C1" s="2">
        <f>'Revenues 2021'!C1</f>
        <v>2021</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903267.0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142921.0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389699.0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429461.0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1427045.0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314860.0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153813.0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8760071.0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4623710.0</v>
      </c>
      <c r="E12" s="108">
        <f>D11-D12</f>
        <v>4136361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1566084.0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830014.0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10293525</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556829.0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4940669.0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5497498</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1716272.0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3079755.0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4796027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10293525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