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<sst xmlns="http://schemas.openxmlformats.org/spreadsheetml/2006/main" count="890" uniqueCount="259">
  <si>
    <t>AMERICAN MUSEUM OF NATURAL HISTORY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</si>
  <si>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</si>
  <si>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</si>
  <si>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</si>
  <si>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</si>
  <si>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</si>
  <si>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</si>
  <si>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</si>
  <si>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</si>
  <si>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</si>
  <si>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</si>
  <si>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</si>
  <si>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</si>
  <si>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</si>
  <si>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</si>
  <si>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</si>
  <si>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</si>
  <si>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</si>
  <si>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</si>
  <si>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</si>
  <si>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</si>
  <si>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</si>
  <si>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</si>
  <si>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</si>
  <si>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</si>
  <si>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</si>
  <si>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</si>
  <si>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</si>
  <si>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</si>
  <si>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</si>
  <si>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</si>
  <si>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</si>
  <si>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</si>
  <si>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</si>
  <si>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</si>
  <si>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</si>
  <si>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</si>
  <si>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</si>
  <si>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</si>
  <si>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</si>
  <si>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</si>
  <si>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</si>
  <si>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</si>
  <si>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</si>
  <si>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</si>
  <si>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</si>
  <si>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</si>
  <si>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</si>
  <si>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</si>
  <si>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</si>
  <si>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</si>
  <si>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</si>
  <si>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</si>
  <si>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</si>
  <si>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</si>
  <si>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</si>
  <si>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</si>
  <si>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</si>
  <si>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</si>
  <si>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</si>
  <si>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</si>
  <si>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</si>
  <si>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</si>
  <si>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</si>
  <si>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SALE OF EDUC MAT</t>
  </si>
  <si>
    <t>SPECIAL EVENTS</t>
  </si>
  <si>
    <t>TICKET SALES</t>
  </si>
  <si>
    <t>TOURING</t>
  </si>
  <si>
    <t xml:space="preserve"> OTHER</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</si>
  <si>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</si>
  <si>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</si>
  <si>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</si>
  <si>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</si>
  <si>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</si>
  <si>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</si>
  <si>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</si>
  <si>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</si>
  <si>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</si>
  <si>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</si>
  <si>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</si>
  <si>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</si>
  <si>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</si>
  <si>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</si>
  <si>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</si>
  <si>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</si>
  <si>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</si>
  <si>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</si>
  <si>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</si>
  <si>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</si>
  <si>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</si>
  <si>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</si>
  <si>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</si>
  <si>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</si>
  <si>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</si>
  <si>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</si>
  <si>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</si>
  <si>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</si>
  <si>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</si>
  <si>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</si>
  <si>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</si>
  <si>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</si>
  <si>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FOOD SALES</t>
  </si>
  <si>
    <t>PARKING</t>
  </si>
  <si>
    <t>OTHER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</si>
  <si>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</si>
  <si>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</si>
  <si>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</si>
  <si>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</si>
  <si>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</si>
  <si>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</si>
  <si>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</si>
  <si>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</si>
  <si>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</si>
  <si>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</si>
  <si>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</si>
  <si>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</si>
  <si>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</si>
  <si>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</si>
  <si>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</si>
  <si>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</si>
  <si>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</si>
  <si>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</si>
  <si>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</si>
  <si>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</si>
  <si>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</si>
  <si>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</si>
  <si>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</si>
  <si>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</si>
  <si>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</si>
  <si>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</si>
  <si>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</si>
  <si>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</si>
  <si>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</si>
  <si>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</si>
  <si>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</si>
  <si>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</si>
  <si>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</si>
  <si>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</si>
  <si>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</si>
  <si>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</si>
  <si>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</si>
  <si>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EVENTS &amp; HOSPITALITY</t>
  </si>
  <si>
    <t>SUPPLIES</t>
  </si>
  <si>
    <t>EQUIP RENTAL AND MAINTENANCE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</si>
  <si>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</si>
  <si>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</si>
  <si>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</si>
  <si>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</si>
  <si>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</si>
  <si>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</si>
  <si>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</si>
  <si>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</si>
  <si>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</si>
  <si>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</si>
  <si>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</si>
  <si>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</si>
  <si>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</si>
  <si>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</si>
  <si>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</si>
  <si>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</si>
  <si>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</si>
  <si>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</si>
  <si>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</si>
  <si>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</si>
  <si>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</si>
  <si>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</si>
  <si>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</si>
  <si>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</si>
  <si>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</si>
  <si>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</si>
  <si>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</si>
  <si>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</si>
  <si>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</si>
  <si>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</si>
  <si>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</si>
  <si>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</si>
  <si>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</si>
  <si>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</si>
  <si>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</si>
  <si>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</si>
  <si>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</si>
  <si>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</si>
  <si>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</si>
  <si>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</si>
  <si>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</si>
  <si>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</si>
  <si>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</si>
  <si>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</si>
  <si>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</si>
  <si>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</si>
  <si>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</si>
  <si>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</si>
  <si>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</si>
  <si>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</si>
  <si>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</si>
  <si>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</si>
  <si>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</si>
  <si>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</si>
  <si>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</si>
  <si>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</si>
  <si>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</si>
  <si>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</si>
  <si>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</si>
  <si>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</si>
  <si>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</si>
  <si>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</si>
  <si>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</si>
  <si>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</si>
  <si>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</si>
  <si>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</si>
  <si>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</si>
  <si>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</si>
  <si>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</si>
  <si>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</si>
  <si>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</si>
  <si>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</si>
  <si>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</si>
  <si>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</si>
  <si>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</si>
  <si>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</si>
  <si>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</si>
  <si>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</si>
  <si>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</si>
  <si>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</si>
  <si>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</si>
  <si>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</si>
  <si>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</si>
  <si>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</si>
  <si>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</si>
  <si>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</si>
  <si>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</si>
  <si>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</si>
  <si>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</si>
  <si>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</si>
  <si>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</si>
  <si>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</si>
  <si>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</si>
  <si>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</si>
  <si>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</si>
  <si>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</si>
  <si>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</si>
  <si>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</si>
  <si>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</si>
  <si>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</si>
  <si>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</si>
  <si>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TICKET SALES</t>
  </si>
  <si>
    <t xml:space="preserve"> SALE OF EDUC MAT</t>
  </si>
  <si>
    <r>
      <rPr>
        <rFont val="Roboto"/>
        <color rgb="FF000000"/>
        <sz val="10.0"/>
      </rPr>
      <t xml:space="preserve">Gross amount from sales of </t>
    </r>
    <r>
      <rPr>
        <rFont val="Roboto"/>
        <color rgb="FF000000"/>
        <sz val="10.0"/>
      </rPr>
      <t>assets other than inventory</t>
    </r>
  </si>
  <si>
    <t>EVENTS &amp; HOSPITALITY</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</si>
  <si>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</si>
  <si>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</si>
  <si>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EQUIP RENTAL AND MAINTENANCE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</si>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</sst>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1">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sz val="9.0"/>
      <color rgb="FF000000"/>
      <name val="Roboto"/>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1" fillId="8" fontId="28" numFmtId="164" xfId="0" applyAlignment="1" applyBorder="1" applyFont="1" applyNumberFormat="1">
      <alignment horizontal="right" readingOrder="0"/>
    </xf>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9"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30" numFmtId="166" xfId="0" applyAlignment="1" applyBorder="1" applyFont="1" applyNumberFormat="1">
      <alignment horizontal="center"/>
    </xf>
    <xf borderId="1" fillId="0" fontId="29"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9"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9"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AMERICAN MUSEUM OF NATURAL HISTORY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2022'!C40</f>
        <v>227654071</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2022'!C31</f>
        <v>36441043</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191213028</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15934419</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2022'!E2+'Balance Sheet 2022'!E3</f>
        <v>84440307</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5.299239778</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2022'!E30</f>
        <v>485343270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2022'!C40</f>
        <v>227654071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18971172.58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25.58319829</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2022'!E13:E15)</f>
        <v>697913736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2022'!C40</f>
        <v>227654071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18971172.58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36.78811802</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42.0873578</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2022'!E2:E7,'Revenues 2022'!F10:F15)</f>
        <v>90929600</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2022'!F44</f>
        <v>228656406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0.3976691561</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2022'!C7:C9)</f>
        <v>90602724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2022'!C10:C12)</f>
        <v>29717270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120319994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2022'!C40</f>
        <v>227654071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0.5285211614</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2022'!C10:C11)</f>
        <v>23235031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2022'!C7:C9)</f>
        <v>90602724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0.2564495853</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249</v>
      </c>
      <c r="D41" s="75">
        <f>'Expenses 2022'!D40</f>
        <v>183573446</v>
      </c>
      <c r="E41" s="165">
        <f t="shared" ref="E41:E44" si="1">D41/$D$44</f>
        <v>0.8063701439</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2022'!E40</f>
        <v>34863904</v>
      </c>
      <c r="E42" s="165">
        <f t="shared" si="1"/>
        <v>0.153144215</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2022'!F40</f>
        <v>9216721</v>
      </c>
      <c r="E43" s="165">
        <f t="shared" si="1"/>
        <v>0.04048564104</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227654071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2022'!F9</f>
        <v>169071542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2022'!F40</f>
        <v>9216721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18.3440013</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2022'!E2:E10)</f>
        <v>163636793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2022'!E19:E22)</f>
        <v>240304442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0.6809561723</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2022'!E25:E26)</f>
        <v>245714584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2022'!E18</f>
        <v>1643728765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0.1494860887</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MUSEUM OF NATURAL HISTORY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8260035.0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2838202.0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4.8071072E7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7.9103779E7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8169601.0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138273088</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1.2022761E7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6025532.0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5325426.0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3960241.0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103</v>
      </c>
      <c r="D14" s="61"/>
      <c r="E14" s="61"/>
      <c r="F14" s="62">
        <v>35552.0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27369512</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8175112.0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83854.0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250</v>
      </c>
      <c r="D26" s="50">
        <v>1.93904729E8</v>
      </c>
      <c r="E26" s="50">
        <v>1.07545373E8</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1.85968389E8</v>
      </c>
      <c r="E27" s="50">
        <v>6.751198E7</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7936340</v>
      </c>
      <c r="E28" s="75">
        <f t="shared" si="2"/>
        <v>40033393</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47969733</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223830.0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865555.0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-641725</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1.4329302E7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4731883.0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9597419</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3390864.0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2541535.0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315607.0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6248006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237074999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AMERICAN MUSEUM OF NATURAL HISTORY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2357334</v>
      </c>
      <c r="D3" s="99">
        <v>2357334.0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1910140</v>
      </c>
      <c r="D4" s="99">
        <v>1910140.0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6693721</v>
      </c>
      <c r="D7" s="99">
        <v>1642070.0</v>
      </c>
      <c r="E7" s="99">
        <v>4399658.0</v>
      </c>
      <c r="F7" s="99">
        <v>651993.0</v>
      </c>
      <c r="G7" s="43"/>
      <c r="H7" s="43"/>
      <c r="I7" s="43"/>
      <c r="J7" s="43"/>
      <c r="K7" s="43"/>
      <c r="L7" s="43"/>
      <c r="M7" s="43"/>
      <c r="N7" s="43"/>
      <c r="O7" s="43"/>
      <c r="P7" s="43"/>
      <c r="Q7" s="43"/>
      <c r="R7" s="43"/>
      <c r="S7" s="43"/>
      <c r="T7" s="43"/>
      <c r="U7" s="43"/>
      <c r="V7" s="43"/>
      <c r="W7" s="43"/>
      <c r="X7" s="43"/>
      <c r="Y7" s="43"/>
      <c r="Z7" s="43"/>
    </row>
    <row r="8">
      <c r="A8" s="80">
        <v>6.0</v>
      </c>
      <c r="B8" s="96" t="s">
        <v>115</v>
      </c>
      <c r="C8" s="98">
        <f t="shared" si="1"/>
        <v>3000</v>
      </c>
      <c r="D8" s="99">
        <v>3000.0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92624858</v>
      </c>
      <c r="D9" s="99">
        <v>7.6726938E7</v>
      </c>
      <c r="E9" s="99">
        <v>1.0833456E7</v>
      </c>
      <c r="F9" s="99">
        <v>5064464.0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10554805</v>
      </c>
      <c r="D10" s="99">
        <v>8822117.0</v>
      </c>
      <c r="E10" s="99">
        <v>1186273.0</v>
      </c>
      <c r="F10" s="99">
        <v>546415.0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18417084</v>
      </c>
      <c r="D11" s="99">
        <v>1.4711023E7</v>
      </c>
      <c r="E11" s="99">
        <v>2655741.0</v>
      </c>
      <c r="F11" s="99">
        <v>1050320.0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7624967</v>
      </c>
      <c r="D12" s="99">
        <v>6024963.0</v>
      </c>
      <c r="E12" s="99">
        <v>1167612.0</v>
      </c>
      <c r="F12" s="99">
        <v>432392.0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831058</v>
      </c>
      <c r="D15" s="99">
        <v>3875.0</v>
      </c>
      <c r="E15" s="99">
        <v>827183.0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300000</v>
      </c>
      <c r="D16" s="99">
        <v>23316.0</v>
      </c>
      <c r="E16" s="99">
        <v>276684.0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236250</v>
      </c>
      <c r="D17" s="99">
        <v>0.0</v>
      </c>
      <c r="E17" s="99">
        <v>236250.0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220698</v>
      </c>
      <c r="D18" s="99">
        <v>0.0</v>
      </c>
      <c r="E18" s="99">
        <v>0.0</v>
      </c>
      <c r="F18" s="99">
        <v>220698.0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1687738</v>
      </c>
      <c r="D19" s="99">
        <v>0.0</v>
      </c>
      <c r="E19" s="99">
        <v>1687738.0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21781269</v>
      </c>
      <c r="D20" s="99">
        <v>1.731263E7</v>
      </c>
      <c r="E20" s="99">
        <v>3955355.0</v>
      </c>
      <c r="F20" s="99">
        <v>513284.0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1127178</v>
      </c>
      <c r="D21" s="99">
        <v>150571.0</v>
      </c>
      <c r="E21" s="99">
        <v>974318.0</v>
      </c>
      <c r="F21" s="99">
        <v>2289.0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4793535</v>
      </c>
      <c r="D22" s="99">
        <v>4023927.0</v>
      </c>
      <c r="E22" s="99">
        <v>468832.0</v>
      </c>
      <c r="F22" s="99">
        <v>300776.0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75596</v>
      </c>
      <c r="D24" s="99">
        <v>72375.0</v>
      </c>
      <c r="E24" s="99">
        <v>3221.0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8207850</v>
      </c>
      <c r="D25" s="99">
        <v>7977221.0</v>
      </c>
      <c r="E25" s="99">
        <v>181527.0</v>
      </c>
      <c r="F25" s="99">
        <v>49102.0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1390250</v>
      </c>
      <c r="D26" s="99">
        <v>1245935.0</v>
      </c>
      <c r="E26" s="99">
        <v>141938.0</v>
      </c>
      <c r="F26" s="99">
        <v>2377.0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355124</v>
      </c>
      <c r="D28" s="99">
        <v>232184.0</v>
      </c>
      <c r="E28" s="99">
        <v>13387.0</v>
      </c>
      <c r="F28" s="99">
        <v>109553.0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14267640</v>
      </c>
      <c r="D29" s="99">
        <v>1.3825344E7</v>
      </c>
      <c r="E29" s="99">
        <v>348130.0</v>
      </c>
      <c r="F29" s="99">
        <v>94166.0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49304521</v>
      </c>
      <c r="D31" s="99">
        <v>4.7776081E7</v>
      </c>
      <c r="E31" s="99">
        <v>1203030.0</v>
      </c>
      <c r="F31" s="99">
        <v>325410.0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2852305</v>
      </c>
      <c r="D32" s="99">
        <v>14460.0</v>
      </c>
      <c r="E32" s="99">
        <v>2697817.0</v>
      </c>
      <c r="F32" s="99">
        <v>140028.0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248</v>
      </c>
      <c r="C34" s="98">
        <f t="shared" si="1"/>
        <v>1145076</v>
      </c>
      <c r="D34" s="99">
        <v>629352.0</v>
      </c>
      <c r="E34" s="99">
        <v>219294.0</v>
      </c>
      <c r="F34" s="99">
        <v>296430.0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8">
        <f t="shared" si="1"/>
        <v>4506953</v>
      </c>
      <c r="D35" s="99">
        <v>4117275.0</v>
      </c>
      <c r="E35" s="99">
        <v>313708.0</v>
      </c>
      <c r="F35" s="99">
        <v>75970.0</v>
      </c>
      <c r="G35" s="43"/>
      <c r="H35" s="43"/>
      <c r="I35" s="43"/>
      <c r="J35" s="43"/>
      <c r="K35" s="43"/>
      <c r="L35" s="43"/>
      <c r="M35" s="43"/>
      <c r="N35" s="43"/>
      <c r="O35" s="43"/>
      <c r="P35" s="43"/>
      <c r="Q35" s="43"/>
      <c r="R35" s="43"/>
      <c r="S35" s="43"/>
      <c r="T35" s="43"/>
      <c r="U35" s="43"/>
      <c r="V35" s="43"/>
      <c r="W35" s="43"/>
      <c r="X35" s="43"/>
      <c r="Y35" s="43"/>
      <c r="Z35" s="43"/>
    </row>
    <row r="36">
      <c r="A36" s="45" t="s">
        <v>50</v>
      </c>
      <c r="B36" s="60" t="s">
        <v>251</v>
      </c>
      <c r="C36" s="98">
        <f t="shared" si="1"/>
        <v>3161975</v>
      </c>
      <c r="D36" s="99">
        <v>2864382.0</v>
      </c>
      <c r="E36" s="99">
        <v>280621.0</v>
      </c>
      <c r="F36" s="99">
        <v>16972.0</v>
      </c>
      <c r="G36" s="43"/>
      <c r="H36" s="43"/>
      <c r="I36" s="43"/>
      <c r="J36" s="43"/>
      <c r="K36" s="43"/>
      <c r="L36" s="43"/>
      <c r="M36" s="43"/>
      <c r="N36" s="43"/>
      <c r="O36" s="43"/>
      <c r="P36" s="43"/>
      <c r="Q36" s="43"/>
      <c r="R36" s="43"/>
      <c r="S36" s="43"/>
      <c r="T36" s="43"/>
      <c r="U36" s="43"/>
      <c r="V36" s="43"/>
      <c r="W36" s="43"/>
      <c r="X36" s="43"/>
      <c r="Y36" s="43"/>
      <c r="Z36" s="43"/>
    </row>
    <row r="37">
      <c r="A37" s="45" t="s">
        <v>52</v>
      </c>
      <c r="B37" s="60" t="s">
        <v>144</v>
      </c>
      <c r="C37" s="98">
        <f t="shared" si="1"/>
        <v>1737133</v>
      </c>
      <c r="D37" s="99">
        <v>1297096.0</v>
      </c>
      <c r="E37" s="99">
        <v>258756.0</v>
      </c>
      <c r="F37" s="99">
        <v>181281.0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258168058</v>
      </c>
      <c r="D40" s="104">
        <f t="shared" si="2"/>
        <v>213763609</v>
      </c>
      <c r="E40" s="104">
        <f t="shared" si="2"/>
        <v>34330529</v>
      </c>
      <c r="F40" s="104">
        <f t="shared" si="2"/>
        <v>10073920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MUSEUM OF NATURAL HISTORY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1.3852786E7</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4.1733493E7</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3.6597061E7</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6377552.0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1203618.0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1.5482129E7</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1.471997765E9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7.32656922E8</v>
      </c>
      <c r="E12" s="109">
        <f>D11-D12</f>
        <v>739340843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2.8840553E8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4.58053148E8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1.6486444E7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1617532604</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3.7831106E7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8987578.0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1.64994294E8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2.45915699E8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4.9907567E7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507636244</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4.76651221E8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6.33245139E8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1109896360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1617532604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AMERICAN MUSEUM OF NATURAL HISTORY</v>
      </c>
      <c r="B1" s="2">
        <f>'Revenues 2023'!C1</f>
        <v>2023</v>
      </c>
      <c r="C1" s="177"/>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2023'!C40</f>
        <v>258168058</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2023'!C31</f>
        <v>49304521</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208863537</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17405294.75</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2023'!E2+'Balance Sheet 2023'!E3</f>
        <v>55586279</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3.193641923</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2023'!E30</f>
        <v>476651221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2023'!C40</f>
        <v>258168058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21514004.83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22.15539248</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2023'!E13:E15)</f>
        <v>746458678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2023'!C40</f>
        <v>258168058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21514004.83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34.69640747</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37.89004939</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2023'!E2:E7,'Revenues 2023'!F10:F15)</f>
        <v>79103779</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2023'!F44</f>
        <v>237074999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0.3336656304</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2023'!C7:C9)</f>
        <v>99321579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2023'!C10:C12)</f>
        <v>36596856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135918435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2023'!C40</f>
        <v>258168058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0.5264727017</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2023'!C10:C11)</f>
        <v>28971889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2023'!C7:C9)</f>
        <v>99321579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0.2916978293</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252</v>
      </c>
      <c r="D41" s="75">
        <f>'Expenses 2023'!D40</f>
        <v>213763609</v>
      </c>
      <c r="E41" s="165">
        <f t="shared" ref="E41:E44" si="1">D41/$D$44</f>
        <v>0.8280017701</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2023'!E40</f>
        <v>34330529</v>
      </c>
      <c r="E42" s="165">
        <f t="shared" si="1"/>
        <v>0.132977446</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2023'!F40</f>
        <v>10073920</v>
      </c>
      <c r="E43" s="165">
        <f t="shared" si="1"/>
        <v>0.0390207839</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258168058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2023'!F9</f>
        <v>138273088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2023'!F40</f>
        <v>10073920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13.72584734</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2023'!E2:E10)</f>
        <v>115246639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2023'!E19:E22)</f>
        <v>211812978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0.5440962121</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2023'!E25:E26)</f>
        <v>245915699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2023'!E18</f>
        <v>1617532604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0.1520313707</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AMERICAN MUSEUM OF NATURAL HISTORY</v>
      </c>
      <c r="B1" s="2" t="s">
        <v>253</v>
      </c>
      <c r="C1" s="139"/>
      <c r="D1" s="139"/>
      <c r="E1" s="139"/>
      <c r="F1" s="140"/>
      <c r="G1" s="140"/>
      <c r="H1" s="140"/>
      <c r="I1" s="43"/>
      <c r="J1" s="43"/>
      <c r="K1" s="43"/>
      <c r="L1" s="43"/>
      <c r="M1" s="43"/>
      <c r="N1" s="43"/>
      <c r="O1" s="43"/>
      <c r="P1" s="43"/>
      <c r="Q1" s="43"/>
      <c r="R1" s="43"/>
      <c r="S1" s="43"/>
      <c r="T1" s="43"/>
      <c r="U1" s="43"/>
      <c r="V1" s="43"/>
      <c r="W1" s="43"/>
      <c r="X1" s="43"/>
      <c r="Y1" s="43"/>
    </row>
    <row r="2">
      <c r="A2" s="141" t="s">
        <v>188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9"/>
      <c r="B5" s="49"/>
      <c r="C5" s="148" t="s">
        <v>188</v>
      </c>
      <c r="D5" s="178">
        <f>'Ratios 2021'!D8</f>
        <v>13.81658992</v>
      </c>
      <c r="E5" s="178">
        <f>'Ratios 2022'!D8</f>
        <v>5.299239778</v>
      </c>
      <c r="F5" s="178">
        <f>'Ratios 2023'!D8</f>
        <v>3.193641923</v>
      </c>
      <c r="G5" s="178">
        <f>average(D5:F5)</f>
        <v>7.43649054</v>
      </c>
      <c r="H5" s="150" t="s">
        <v>195</v>
      </c>
      <c r="I5" s="43"/>
      <c r="J5" s="43"/>
      <c r="K5" s="43"/>
      <c r="L5" s="43"/>
      <c r="M5" s="43"/>
      <c r="N5" s="43"/>
      <c r="O5" s="43"/>
      <c r="P5" s="43"/>
      <c r="Q5" s="43"/>
      <c r="R5" s="43"/>
      <c r="S5" s="43"/>
      <c r="T5" s="43"/>
      <c r="U5" s="43"/>
      <c r="V5" s="43"/>
      <c r="W5" s="43"/>
      <c r="X5" s="43"/>
      <c r="Y5" s="43"/>
    </row>
    <row r="6">
      <c r="A6" s="139"/>
      <c r="B6" s="52"/>
      <c r="C6" s="45"/>
      <c r="D6" s="45"/>
      <c r="E6" s="45"/>
      <c r="F6" s="179"/>
      <c r="G6" s="179"/>
      <c r="H6" s="179"/>
      <c r="I6" s="43"/>
      <c r="J6" s="43"/>
      <c r="K6" s="43"/>
      <c r="L6" s="43"/>
      <c r="M6" s="43"/>
      <c r="N6" s="43"/>
      <c r="O6" s="43"/>
      <c r="P6" s="43"/>
      <c r="Q6" s="43"/>
      <c r="R6" s="43"/>
      <c r="S6" s="43"/>
      <c r="T6" s="43"/>
      <c r="U6" s="43"/>
      <c r="V6" s="43"/>
      <c r="W6" s="43"/>
      <c r="X6" s="43"/>
      <c r="Y6" s="43"/>
    </row>
    <row r="7">
      <c r="A7" s="141" t="s">
        <v>196</v>
      </c>
      <c r="B7" s="5"/>
      <c r="C7" s="180"/>
      <c r="D7" s="180"/>
      <c r="E7" s="180"/>
      <c r="F7" s="180"/>
      <c r="G7" s="180"/>
      <c r="H7" s="180"/>
      <c r="I7" s="43"/>
      <c r="J7" s="43"/>
      <c r="K7" s="43"/>
      <c r="L7" s="43"/>
      <c r="M7" s="43"/>
      <c r="N7" s="43"/>
      <c r="O7" s="43"/>
      <c r="P7" s="43"/>
      <c r="Q7" s="43"/>
      <c r="R7" s="43"/>
      <c r="S7" s="43"/>
      <c r="T7" s="43"/>
      <c r="U7" s="43"/>
      <c r="V7" s="43"/>
      <c r="W7" s="43"/>
      <c r="X7" s="43"/>
      <c r="Y7" s="43"/>
    </row>
    <row r="8">
      <c r="A8" s="139"/>
      <c r="B8" s="144" t="s">
        <v>197</v>
      </c>
      <c r="C8" s="71"/>
      <c r="D8" s="71"/>
      <c r="E8" s="179"/>
      <c r="F8" s="179"/>
      <c r="G8" s="179"/>
      <c r="H8" s="179"/>
      <c r="I8" s="43"/>
      <c r="J8" s="43"/>
      <c r="K8" s="43"/>
      <c r="L8" s="43"/>
      <c r="M8" s="43"/>
      <c r="N8" s="43"/>
      <c r="O8" s="43"/>
      <c r="P8" s="43"/>
      <c r="Q8" s="43"/>
      <c r="R8" s="43"/>
      <c r="S8" s="43"/>
      <c r="T8" s="43"/>
      <c r="U8" s="43"/>
      <c r="V8" s="43"/>
      <c r="W8" s="43"/>
      <c r="X8" s="43"/>
      <c r="Y8" s="43"/>
    </row>
    <row r="9">
      <c r="A9" s="139"/>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9"/>
      <c r="B10" s="49"/>
      <c r="C10" s="148" t="s">
        <v>196</v>
      </c>
      <c r="D10" s="149">
        <f>'Ratios 2021'!D14</f>
        <v>14.74434639</v>
      </c>
      <c r="E10" s="149">
        <f>'Ratios 2022'!D14</f>
        <v>25.58319829</v>
      </c>
      <c r="F10" s="149">
        <f>'Ratios 2023'!D14</f>
        <v>22.15539248</v>
      </c>
      <c r="G10" s="178">
        <f>average(D10:F10)</f>
        <v>20.82764572</v>
      </c>
      <c r="H10" s="150" t="s">
        <v>195</v>
      </c>
      <c r="I10" s="43"/>
      <c r="J10" s="43"/>
      <c r="K10" s="43"/>
      <c r="L10" s="43"/>
      <c r="M10" s="43"/>
      <c r="N10" s="43"/>
      <c r="O10" s="43"/>
      <c r="P10" s="43"/>
      <c r="Q10" s="43"/>
      <c r="R10" s="43"/>
      <c r="S10" s="43"/>
      <c r="T10" s="43"/>
      <c r="U10" s="43"/>
      <c r="V10" s="43"/>
      <c r="W10" s="43"/>
      <c r="X10" s="43"/>
      <c r="Y10" s="43"/>
    </row>
    <row r="11">
      <c r="A11" s="139"/>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1" t="s">
        <v>201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9"/>
      <c r="B15" s="49"/>
      <c r="C15" s="148" t="s">
        <v>204</v>
      </c>
      <c r="D15" s="181">
        <f>'Ratios 2021'!D20</f>
        <v>39.87974433</v>
      </c>
      <c r="E15" s="181">
        <f>'Ratios 2022'!D20</f>
        <v>36.78811802</v>
      </c>
      <c r="F15" s="181">
        <f>'Ratios 2023'!D20</f>
        <v>34.69640747</v>
      </c>
      <c r="G15" s="178">
        <f>average(D15:F15)</f>
        <v>37.12142327</v>
      </c>
      <c r="H15" s="150" t="s">
        <v>195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9"/>
      <c r="B20" s="49"/>
      <c r="C20" s="148" t="s">
        <v>206</v>
      </c>
      <c r="D20" s="163">
        <f>'Ratios 2021'!D26</f>
        <v>0.2840660091</v>
      </c>
      <c r="E20" s="163">
        <f>'Ratios 2022'!D26</f>
        <v>0.3976691561</v>
      </c>
      <c r="F20" s="163">
        <f>'Ratios 2023'!D26</f>
        <v>0.3336656304</v>
      </c>
      <c r="G20" s="182">
        <f>average(D20:F20)</f>
        <v>0.3384669319</v>
      </c>
      <c r="H20" s="150" t="s">
        <v>210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211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9"/>
      <c r="B25" s="49"/>
      <c r="C25" s="148" t="s">
        <v>216</v>
      </c>
      <c r="D25" s="163">
        <f>'Ratios 2021'!D33</f>
        <v>0.5235272219</v>
      </c>
      <c r="E25" s="163">
        <f>'Ratios 2022'!D33</f>
        <v>0.5285211614</v>
      </c>
      <c r="F25" s="163">
        <f>'Ratios 2023'!D33</f>
        <v>0.5264727017</v>
      </c>
      <c r="G25" s="182">
        <f>average(D25:F25)</f>
        <v>0.526173695</v>
      </c>
      <c r="H25" s="150" t="s">
        <v>217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9"/>
      <c r="B30" s="49"/>
      <c r="C30" s="148" t="s">
        <v>218</v>
      </c>
      <c r="D30" s="163">
        <f>'Ratios 2021'!D38</f>
        <v>0.3233350382</v>
      </c>
      <c r="E30" s="163">
        <f>'Ratios 2022'!D38</f>
        <v>0.2564495853</v>
      </c>
      <c r="F30" s="163">
        <f>'Ratios 2023'!D38</f>
        <v>0.2916978293</v>
      </c>
      <c r="G30" s="182">
        <f>average(D30:F30)</f>
        <v>0.290494151</v>
      </c>
      <c r="H30" s="150" t="s">
        <v>221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9"/>
      <c r="B35" s="49"/>
      <c r="C35" s="148" t="s">
        <v>258</v>
      </c>
      <c r="D35" s="163">
        <f>'Ratios 2021'!E41</f>
        <v>0.8104572499</v>
      </c>
      <c r="E35" s="163">
        <f>'Ratios 2022'!E41</f>
        <v>0.8063701439</v>
      </c>
      <c r="F35" s="163">
        <f>'Ratios 2023'!E41</f>
        <v>0.8280017701</v>
      </c>
      <c r="G35" s="182">
        <f t="shared" ref="G35:G37" si="1">average(D35:F35)</f>
        <v>0.8149430546</v>
      </c>
      <c r="H35" s="182"/>
      <c r="I35" s="43"/>
      <c r="J35" s="43"/>
      <c r="K35" s="43"/>
      <c r="L35" s="43"/>
      <c r="M35" s="43"/>
      <c r="N35" s="43"/>
      <c r="O35" s="43"/>
      <c r="P35" s="43"/>
      <c r="Q35" s="43"/>
      <c r="R35" s="43"/>
      <c r="S35" s="43"/>
      <c r="T35" s="43"/>
      <c r="U35" s="43"/>
      <c r="V35" s="43"/>
      <c r="W35" s="43"/>
      <c r="X35" s="43"/>
      <c r="Y35" s="43"/>
    </row>
    <row r="36">
      <c r="A36" s="139"/>
      <c r="B36" s="52"/>
      <c r="C36" s="148" t="s">
        <v>225</v>
      </c>
      <c r="D36" s="163">
        <f>'Ratios 2021'!E42</f>
        <v>0.1554477778</v>
      </c>
      <c r="E36" s="163">
        <f>'Ratios 2022'!E42</f>
        <v>0.153144215</v>
      </c>
      <c r="F36" s="163">
        <f>'Ratios 2023'!E42</f>
        <v>0.132977446</v>
      </c>
      <c r="G36" s="182">
        <f t="shared" si="1"/>
        <v>0.147189813</v>
      </c>
      <c r="H36" s="182"/>
      <c r="I36" s="43"/>
      <c r="J36" s="43"/>
      <c r="K36" s="43"/>
      <c r="L36" s="43"/>
      <c r="M36" s="43"/>
      <c r="N36" s="43"/>
      <c r="O36" s="43"/>
      <c r="P36" s="43"/>
      <c r="Q36" s="43"/>
      <c r="R36" s="43"/>
      <c r="S36" s="43"/>
      <c r="T36" s="43"/>
      <c r="U36" s="43"/>
      <c r="V36" s="43"/>
      <c r="W36" s="43"/>
      <c r="X36" s="43"/>
      <c r="Y36" s="43"/>
    </row>
    <row r="37">
      <c r="A37" s="139"/>
      <c r="B37" s="183"/>
      <c r="C37" s="148" t="s">
        <v>226</v>
      </c>
      <c r="D37" s="163">
        <f>'Ratios 2021'!E43</f>
        <v>0.03409497225</v>
      </c>
      <c r="E37" s="163">
        <f>'Ratios 2022'!E43</f>
        <v>0.04048564104</v>
      </c>
      <c r="F37" s="163">
        <f>'Ratios 2023'!E43</f>
        <v>0.0390207839</v>
      </c>
      <c r="G37" s="182">
        <f t="shared" si="1"/>
        <v>0.0378671324</v>
      </c>
      <c r="H37" s="182"/>
      <c r="I37" s="43"/>
      <c r="J37" s="43"/>
      <c r="K37" s="43"/>
      <c r="L37" s="43"/>
      <c r="M37" s="43"/>
      <c r="N37" s="43"/>
      <c r="O37" s="43"/>
      <c r="P37" s="43"/>
      <c r="Q37" s="43"/>
      <c r="R37" s="43"/>
      <c r="S37" s="43"/>
      <c r="T37" s="43"/>
      <c r="U37" s="43"/>
      <c r="V37" s="43"/>
      <c r="W37" s="43"/>
      <c r="X37" s="43"/>
      <c r="Y37" s="43"/>
    </row>
    <row r="38">
      <c r="A38" s="139"/>
      <c r="B38" s="183"/>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9"/>
      <c r="B42" s="49"/>
      <c r="C42" s="148" t="s">
        <v>231</v>
      </c>
      <c r="D42" s="166">
        <f>'Ratios 2021'!D49</f>
        <v>19.23798052</v>
      </c>
      <c r="E42" s="166">
        <f>'Ratios 2022'!D49</f>
        <v>18.3440013</v>
      </c>
      <c r="F42" s="166">
        <f>'Ratios 2023'!D49</f>
        <v>13.72584734</v>
      </c>
      <c r="G42" s="184">
        <f>average(D42:F42)</f>
        <v>17.10260972</v>
      </c>
      <c r="H42" s="150" t="s">
        <v>232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9"/>
      <c r="B47" s="49"/>
      <c r="C47" s="148" t="s">
        <v>237</v>
      </c>
      <c r="D47" s="149">
        <f>'Ratios 2021'!D54</f>
        <v>1.117263764</v>
      </c>
      <c r="E47" s="149">
        <f>'Ratios 2022'!D54</f>
        <v>0.6809561723</v>
      </c>
      <c r="F47" s="149">
        <f>'Ratios 2023'!D54</f>
        <v>0.5440962121</v>
      </c>
      <c r="G47" s="178">
        <f>average(D47:F47)</f>
        <v>0.7807720494</v>
      </c>
      <c r="H47" s="150" t="s">
        <v>238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240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9"/>
      <c r="B52" s="49"/>
      <c r="C52" s="148" t="s">
        <v>243</v>
      </c>
      <c r="D52" s="185">
        <f>'Ratios 2021'!D59</f>
        <v>0.1602428276</v>
      </c>
      <c r="E52" s="185">
        <f>'Ratios 2022'!D59</f>
        <v>0.1494860887</v>
      </c>
      <c r="F52" s="185">
        <f>'Ratios 2023'!D59</f>
        <v>0.1520313707</v>
      </c>
      <c r="G52" s="186">
        <f>average(D52:F52)</f>
        <v>0.1539200957</v>
      </c>
      <c r="H52" s="150" t="s">
        <v>244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MUSEUM OF NATURAL HISTORY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MUSEUM OF NATURAL HISTORY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5307448.0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2659388.0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6.4848235E7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5.9510223E7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2328130.0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132325294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5537214.0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3216999.0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3387261.0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2700324.0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12845.0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14854643</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3015030.0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55610.0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8.8342998E7</v>
      </c>
      <c r="E26" s="50">
        <v>9.6478083E7</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8.3410618E7</v>
      </c>
      <c r="E27" s="50">
        <v>3.3503968E7</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4932380</v>
      </c>
      <c r="E28" s="75">
        <f t="shared" si="2"/>
        <v>62974115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67906495</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91450.0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674080.0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-582630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8517520.0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2756472.0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5761048</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1202282.0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2623314.0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1124710.0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4950306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228285796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AMERICAN MUSEUM OF NATURAL HISTORY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1734464</v>
      </c>
      <c r="D3" s="99">
        <v>1734464.0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1223150</v>
      </c>
      <c r="D4" s="99">
        <v>1223150.0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6088983</v>
      </c>
      <c r="D7" s="99">
        <v>1323778.0</v>
      </c>
      <c r="E7" s="99">
        <v>4444987.0</v>
      </c>
      <c r="F7" s="99">
        <v>320218.0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116</v>
      </c>
      <c r="C9" s="98">
        <f t="shared" si="1"/>
        <v>69344911</v>
      </c>
      <c r="D9" s="99">
        <v>5.6977698E7</v>
      </c>
      <c r="E9" s="99">
        <v>8829863.0</v>
      </c>
      <c r="F9" s="99">
        <v>3537350.0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8057237</v>
      </c>
      <c r="D10" s="99">
        <v>6868053.0</v>
      </c>
      <c r="E10" s="99">
        <v>828500.0</v>
      </c>
      <c r="F10" s="99">
        <v>360684.0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16333184</v>
      </c>
      <c r="D11" s="99">
        <v>1.2921095E7</v>
      </c>
      <c r="E11" s="99">
        <v>2583025.0</v>
      </c>
      <c r="F11" s="99">
        <v>829064.0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5792317</v>
      </c>
      <c r="D12" s="99">
        <v>4504115.0</v>
      </c>
      <c r="E12" s="99">
        <v>997083.0</v>
      </c>
      <c r="F12" s="99">
        <v>291119.0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1261855</v>
      </c>
      <c r="D15" s="99">
        <v>3500.0</v>
      </c>
      <c r="E15" s="99">
        <v>1258355.0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300000</v>
      </c>
      <c r="D16" s="99">
        <v>23316.0</v>
      </c>
      <c r="E16" s="99">
        <v>276684.0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264250</v>
      </c>
      <c r="D17" s="99">
        <v>0.0</v>
      </c>
      <c r="E17" s="99">
        <v>264250.0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225120</v>
      </c>
      <c r="D18" s="99">
        <v>0.0</v>
      </c>
      <c r="E18" s="99">
        <v>0.0</v>
      </c>
      <c r="F18" s="99">
        <v>225120.0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1727000</v>
      </c>
      <c r="D19" s="99">
        <v>0.0</v>
      </c>
      <c r="E19" s="99">
        <v>1727000.0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18334621</v>
      </c>
      <c r="D20" s="99">
        <v>1.3772557E7</v>
      </c>
      <c r="E20" s="99">
        <v>4172233.0</v>
      </c>
      <c r="F20" s="99">
        <v>389831.0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1058036</v>
      </c>
      <c r="D21" s="99">
        <v>183681.0</v>
      </c>
      <c r="E21" s="99">
        <v>858578.0</v>
      </c>
      <c r="F21" s="99">
        <v>15777.0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4740053</v>
      </c>
      <c r="D22" s="99">
        <v>3409388.0</v>
      </c>
      <c r="E22" s="99">
        <v>1186259.0</v>
      </c>
      <c r="F22" s="99">
        <v>144406.0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96664</v>
      </c>
      <c r="D24" s="99">
        <v>96439.0</v>
      </c>
      <c r="E24" s="99">
        <v>225.0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7629281</v>
      </c>
      <c r="D25" s="99">
        <v>7414673.0</v>
      </c>
      <c r="E25" s="99">
        <v>168917.0</v>
      </c>
      <c r="F25" s="99">
        <v>45691.0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733778</v>
      </c>
      <c r="D26" s="99">
        <v>689168.0</v>
      </c>
      <c r="E26" s="99">
        <v>44545.0</v>
      </c>
      <c r="F26" s="99">
        <v>65.0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68934</v>
      </c>
      <c r="D28" s="99">
        <v>35110.0</v>
      </c>
      <c r="E28" s="99">
        <v>11056.0</v>
      </c>
      <c r="F28" s="99">
        <v>22768.0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10936467</v>
      </c>
      <c r="D29" s="99">
        <v>1.0597436E7</v>
      </c>
      <c r="E29" s="99">
        <v>266850.0</v>
      </c>
      <c r="F29" s="99">
        <v>72181.0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33395979</v>
      </c>
      <c r="D31" s="99">
        <v>3.2360705E7</v>
      </c>
      <c r="E31" s="99">
        <v>814861.0</v>
      </c>
      <c r="F31" s="99">
        <v>220413.0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2144922</v>
      </c>
      <c r="D32" s="99">
        <v>15359.0</v>
      </c>
      <c r="E32" s="99">
        <v>1989535.0</v>
      </c>
      <c r="F32" s="99">
        <v>140028.0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102" t="s">
        <v>141</v>
      </c>
      <c r="C34" s="98">
        <f t="shared" si="1"/>
        <v>257263</v>
      </c>
      <c r="D34" s="99">
        <v>132811.0</v>
      </c>
      <c r="E34" s="99">
        <v>52033.0</v>
      </c>
      <c r="F34" s="99">
        <v>72419.0</v>
      </c>
      <c r="G34" s="43"/>
      <c r="H34" s="43"/>
      <c r="I34" s="43"/>
      <c r="J34" s="43"/>
      <c r="K34" s="43"/>
      <c r="L34" s="43"/>
      <c r="M34" s="43"/>
      <c r="N34" s="43"/>
      <c r="O34" s="43"/>
      <c r="P34" s="43"/>
      <c r="Q34" s="43"/>
      <c r="R34" s="43"/>
      <c r="S34" s="43"/>
      <c r="T34" s="43"/>
      <c r="U34" s="43"/>
      <c r="V34" s="43"/>
      <c r="W34" s="43"/>
      <c r="X34" s="43"/>
      <c r="Y34" s="43"/>
      <c r="Z34" s="43"/>
    </row>
    <row r="35">
      <c r="A35" s="45" t="s">
        <v>48</v>
      </c>
      <c r="B35" s="103" t="s">
        <v>142</v>
      </c>
      <c r="C35" s="98">
        <f t="shared" si="1"/>
        <v>4144090</v>
      </c>
      <c r="D35" s="99">
        <v>3747154.0</v>
      </c>
      <c r="E35" s="99">
        <v>332615.0</v>
      </c>
      <c r="F35" s="99">
        <v>64321.0</v>
      </c>
      <c r="G35" s="43"/>
      <c r="H35" s="43"/>
      <c r="I35" s="43"/>
      <c r="J35" s="43"/>
      <c r="K35" s="43"/>
      <c r="L35" s="43"/>
      <c r="M35" s="43"/>
      <c r="N35" s="43"/>
      <c r="O35" s="43"/>
      <c r="P35" s="43"/>
      <c r="Q35" s="43"/>
      <c r="R35" s="43"/>
      <c r="S35" s="43"/>
      <c r="T35" s="43"/>
      <c r="U35" s="43"/>
      <c r="V35" s="43"/>
      <c r="W35" s="43"/>
      <c r="X35" s="43"/>
      <c r="Y35" s="43"/>
      <c r="Z35" s="43"/>
    </row>
    <row r="36">
      <c r="A36" s="45" t="s">
        <v>50</v>
      </c>
      <c r="B36" s="103" t="s">
        <v>143</v>
      </c>
      <c r="C36" s="98">
        <f t="shared" si="1"/>
        <v>2716728</v>
      </c>
      <c r="D36" s="99">
        <v>2465504.0</v>
      </c>
      <c r="E36" s="99">
        <v>235837.0</v>
      </c>
      <c r="F36" s="99">
        <v>15387.0</v>
      </c>
      <c r="G36" s="43"/>
      <c r="H36" s="43"/>
      <c r="I36" s="43"/>
      <c r="J36" s="43"/>
      <c r="K36" s="43"/>
      <c r="L36" s="43"/>
      <c r="M36" s="43"/>
      <c r="N36" s="43"/>
      <c r="O36" s="43"/>
      <c r="P36" s="43"/>
      <c r="Q36" s="43"/>
      <c r="R36" s="43"/>
      <c r="S36" s="43"/>
      <c r="T36" s="43"/>
      <c r="U36" s="43"/>
      <c r="V36" s="43"/>
      <c r="W36" s="43"/>
      <c r="X36" s="43"/>
      <c r="Y36" s="43"/>
      <c r="Z36" s="43"/>
    </row>
    <row r="37">
      <c r="A37" s="45" t="s">
        <v>52</v>
      </c>
      <c r="B37" s="103" t="s">
        <v>144</v>
      </c>
      <c r="C37" s="98">
        <f t="shared" si="1"/>
        <v>3131191</v>
      </c>
      <c r="D37" s="99">
        <v>3002879.0</v>
      </c>
      <c r="E37" s="99">
        <v>16818.0</v>
      </c>
      <c r="F37" s="99">
        <v>111494.0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201740478</v>
      </c>
      <c r="D40" s="104">
        <f t="shared" si="2"/>
        <v>163502033</v>
      </c>
      <c r="E40" s="104">
        <f t="shared" si="2"/>
        <v>31360109</v>
      </c>
      <c r="F40" s="104">
        <f t="shared" si="2"/>
        <v>6878336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MUSEUM OF NATURAL HISTORY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8.1482055E7</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1.12346854E8</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5.9465315E7</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3010943.0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972781.0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1.0632017E7</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1.313531253E9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6.47140259E8</v>
      </c>
      <c r="E12" s="109">
        <f>D11-D12</f>
        <v>666390994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2.58354416E8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4.12092141E8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1.4336632E7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1619084148</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6.4597628E7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9687195.0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1.65506329E8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2.59446622E8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6.2506601E7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561744375</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2.47877624E8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8.09462149E8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1057339773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1619084148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AMERICAN MUSEUM OF NATURAL HISTORY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2021'!C40</f>
        <v>201740478</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2021'!C31</f>
        <v>33395979</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168344499</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14028708.25</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2021'!E2+'Balance Sheet 2021'!E3</f>
        <v>193828909</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13.81658992</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2021'!E30</f>
        <v>247877624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2021'!C40</f>
        <v>201740478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16811706.5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14.74434639</v>
      </c>
      <c r="E14" s="150" t="s">
        <v>195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2021'!E13:E15)</f>
        <v>670446557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2021'!C40</f>
        <v>201740478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16811706.5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39.87974433</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53.69633425</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2021'!E2:E7,'Revenues 2021'!F10:F15)</f>
        <v>64848235</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2021'!F44</f>
        <v>228285796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0.2840660091</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2021'!C7:C9)</f>
        <v>75433894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2021'!C10:C12)</f>
        <v>30182738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105616632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2021'!C40</f>
        <v>201740478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0.5235272219</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2021'!C10:C11)</f>
        <v>24390421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2021'!C7:C9)</f>
        <v>75433894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0.3233350382</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224</v>
      </c>
      <c r="D41" s="75">
        <f>'Expenses 2021'!D40</f>
        <v>163502033</v>
      </c>
      <c r="E41" s="165">
        <f t="shared" ref="E41:E44" si="1">D41/$D$44</f>
        <v>0.8104572499</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2021'!E40</f>
        <v>31360109</v>
      </c>
      <c r="E42" s="165">
        <f t="shared" si="1"/>
        <v>0.1554477778</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2021'!F40</f>
        <v>6878336</v>
      </c>
      <c r="E43" s="165">
        <f t="shared" si="1"/>
        <v>0.03409497225</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201740478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2021'!F9</f>
        <v>132325294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2021'!F40</f>
        <v>6878336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19.23798052</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2021'!E2:E10)</f>
        <v>267909965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2021'!E19:E22)</f>
        <v>239791152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1.117263764</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2021'!E25:E26)</f>
        <v>259446622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2021'!E18</f>
        <v>1619084148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0.1602428276</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MUSEUM OF NATURAL HISTORY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7071345.0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4409585.0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6.6661012E7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9.09296E7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1557732.0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169071542</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1.0280962E7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246</v>
      </c>
      <c r="D11" s="61"/>
      <c r="E11" s="61"/>
      <c r="F11" s="173">
        <v>4881696.0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3925668.0</v>
      </c>
      <c r="G12" s="172"/>
      <c r="H12" s="43"/>
      <c r="I12" s="174"/>
      <c r="J12" s="43"/>
      <c r="K12" s="43"/>
      <c r="L12" s="43"/>
      <c r="M12" s="43"/>
      <c r="N12" s="43"/>
      <c r="O12" s="43"/>
      <c r="P12" s="43"/>
      <c r="Q12" s="43"/>
      <c r="R12" s="43"/>
      <c r="S12" s="43"/>
      <c r="T12" s="43"/>
      <c r="U12" s="43"/>
      <c r="V12" s="43"/>
      <c r="W12" s="43"/>
      <c r="X12" s="43"/>
      <c r="Y12" s="43"/>
      <c r="Z12" s="43"/>
    </row>
    <row r="13">
      <c r="A13" s="49"/>
      <c r="B13" s="45" t="s">
        <v>52</v>
      </c>
      <c r="C13" s="175" t="s">
        <v>67</v>
      </c>
      <c r="D13" s="61"/>
      <c r="E13" s="61"/>
      <c r="F13" s="62">
        <v>3061468.0</v>
      </c>
      <c r="G13" s="172"/>
      <c r="H13" s="43"/>
      <c r="J13" s="172"/>
      <c r="K13" s="43"/>
      <c r="L13" s="43"/>
      <c r="M13" s="43"/>
      <c r="N13" s="43"/>
      <c r="O13" s="43"/>
      <c r="P13" s="43"/>
      <c r="Q13" s="43"/>
      <c r="R13" s="43"/>
      <c r="S13" s="43"/>
      <c r="T13" s="43"/>
      <c r="U13" s="43"/>
      <c r="V13" s="43"/>
      <c r="W13" s="43"/>
      <c r="X13" s="43"/>
      <c r="Y13" s="43"/>
      <c r="Z13" s="43"/>
    </row>
    <row r="14">
      <c r="A14" s="49"/>
      <c r="B14" s="45" t="s">
        <v>54</v>
      </c>
      <c r="C14" s="175" t="s">
        <v>103</v>
      </c>
      <c r="D14" s="61"/>
      <c r="E14" s="61"/>
      <c r="F14" s="62">
        <v>14380.0</v>
      </c>
      <c r="G14" s="172"/>
      <c r="H14" s="43"/>
      <c r="J14" s="172"/>
      <c r="K14" s="43"/>
      <c r="L14" s="43"/>
      <c r="M14" s="43"/>
      <c r="N14" s="43"/>
      <c r="O14" s="43"/>
      <c r="P14" s="43"/>
      <c r="Q14" s="43"/>
      <c r="R14" s="43"/>
      <c r="S14" s="43"/>
      <c r="T14" s="43"/>
      <c r="U14" s="43"/>
      <c r="V14" s="43"/>
      <c r="W14" s="43"/>
      <c r="X14" s="43"/>
      <c r="Y14" s="43"/>
      <c r="Z14" s="43"/>
    </row>
    <row r="15">
      <c r="A15" s="52"/>
      <c r="B15" s="45" t="s">
        <v>56</v>
      </c>
      <c r="C15" s="176"/>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22164174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6010989.0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85334.0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247</v>
      </c>
      <c r="D26" s="50">
        <v>1.12368435E8</v>
      </c>
      <c r="E26" s="50">
        <v>4.0420572E7</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1.06484554E8</v>
      </c>
      <c r="E27" s="50">
        <v>2.8500728E7</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5883881</v>
      </c>
      <c r="E28" s="75">
        <f t="shared" si="2"/>
        <v>11919844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17803725</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249525.0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944605.0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-695080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1.2559297E7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4230178.0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8329119</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2944187.0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2620759.0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321657.0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5886603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228656406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AMERICAN MUSEUM OF NATURAL HISTORY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2781291</v>
      </c>
      <c r="D3" s="99">
        <v>2781291.0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1369124</v>
      </c>
      <c r="D4" s="99">
        <v>1369124.0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7232124</v>
      </c>
      <c r="D7" s="99">
        <v>971591.0</v>
      </c>
      <c r="E7" s="99">
        <v>5841451.0</v>
      </c>
      <c r="F7" s="99">
        <v>419082.0</v>
      </c>
      <c r="G7" s="43"/>
      <c r="H7" s="43"/>
      <c r="I7" s="43"/>
      <c r="J7" s="43"/>
      <c r="K7" s="43"/>
      <c r="L7" s="43"/>
      <c r="M7" s="43"/>
      <c r="N7" s="43"/>
      <c r="O7" s="43"/>
      <c r="P7" s="43"/>
      <c r="Q7" s="43"/>
      <c r="R7" s="43"/>
      <c r="S7" s="43"/>
      <c r="T7" s="43"/>
      <c r="U7" s="43"/>
      <c r="V7" s="43"/>
      <c r="W7" s="43"/>
      <c r="X7" s="43"/>
      <c r="Y7" s="43"/>
      <c r="Z7" s="43"/>
    </row>
    <row r="8">
      <c r="A8" s="80">
        <v>6.0</v>
      </c>
      <c r="B8" s="96" t="s">
        <v>115</v>
      </c>
      <c r="C8" s="98">
        <f t="shared" si="1"/>
        <v>3872</v>
      </c>
      <c r="D8" s="99">
        <v>3872.0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83366728</v>
      </c>
      <c r="D9" s="99">
        <v>6.9161365E7</v>
      </c>
      <c r="E9" s="99">
        <v>9544958.0</v>
      </c>
      <c r="F9" s="99">
        <v>4660405.0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8434967</v>
      </c>
      <c r="D10" s="99">
        <v>6924799.0</v>
      </c>
      <c r="E10" s="99">
        <v>1072978.0</v>
      </c>
      <c r="F10" s="99">
        <v>437190.0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14800064</v>
      </c>
      <c r="D11" s="99">
        <v>1.173844E7</v>
      </c>
      <c r="E11" s="99">
        <v>2228796.0</v>
      </c>
      <c r="F11" s="99">
        <v>832828.0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6482239</v>
      </c>
      <c r="D12" s="99">
        <v>5027913.0</v>
      </c>
      <c r="E12" s="99">
        <v>1094805.0</v>
      </c>
      <c r="F12" s="99">
        <v>359521.0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1468126</v>
      </c>
      <c r="D15" s="99">
        <v>33864.0</v>
      </c>
      <c r="E15" s="99">
        <v>1434139.0</v>
      </c>
      <c r="F15" s="99">
        <v>123.0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300000</v>
      </c>
      <c r="D16" s="99">
        <v>23316.0</v>
      </c>
      <c r="E16" s="99">
        <v>276684.0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283910</v>
      </c>
      <c r="D17" s="99">
        <v>0.0</v>
      </c>
      <c r="E17" s="99">
        <v>283910.0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225225</v>
      </c>
      <c r="D18" s="99">
        <v>0.0</v>
      </c>
      <c r="E18" s="99">
        <v>0.0</v>
      </c>
      <c r="F18" s="99">
        <v>225225.0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1676957</v>
      </c>
      <c r="D19" s="99">
        <v>0.0</v>
      </c>
      <c r="E19" s="99">
        <v>1676957.0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19430019</v>
      </c>
      <c r="D20" s="99">
        <v>1.4526379E7</v>
      </c>
      <c r="E20" s="99">
        <v>4154773.0</v>
      </c>
      <c r="F20" s="99">
        <v>748867.0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1348045</v>
      </c>
      <c r="D21" s="99">
        <v>183530.0</v>
      </c>
      <c r="E21" s="99">
        <v>1155667.0</v>
      </c>
      <c r="F21" s="99">
        <v>8848.0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5016101</v>
      </c>
      <c r="D22" s="99">
        <v>4010644.0</v>
      </c>
      <c r="E22" s="99">
        <v>815207.0</v>
      </c>
      <c r="F22" s="99">
        <v>190250.0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42726</v>
      </c>
      <c r="D24" s="99">
        <v>42726.0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8511692</v>
      </c>
      <c r="D25" s="99">
        <v>8271146.0</v>
      </c>
      <c r="E25" s="99">
        <v>189333.0</v>
      </c>
      <c r="F25" s="99">
        <v>51213.0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1220384</v>
      </c>
      <c r="D26" s="99">
        <v>1067104.0</v>
      </c>
      <c r="E26" s="99">
        <v>152296.0</v>
      </c>
      <c r="F26" s="99">
        <v>984.0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378006</v>
      </c>
      <c r="D28" s="99">
        <v>168401.0</v>
      </c>
      <c r="E28" s="99">
        <v>77477.0</v>
      </c>
      <c r="F28" s="99">
        <v>132128.0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11215944</v>
      </c>
      <c r="D29" s="99">
        <v>1.086825E7</v>
      </c>
      <c r="E29" s="99">
        <v>273669.0</v>
      </c>
      <c r="F29" s="99">
        <v>74025.0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36441043</v>
      </c>
      <c r="D31" s="99">
        <v>3.5311371E7</v>
      </c>
      <c r="E31" s="99">
        <v>889161.0</v>
      </c>
      <c r="F31" s="99">
        <v>240511.0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2442456</v>
      </c>
      <c r="D32" s="99">
        <v>14460.0</v>
      </c>
      <c r="E32" s="99">
        <v>2287968.0</v>
      </c>
      <c r="F32" s="99">
        <v>140028.0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248</v>
      </c>
      <c r="C34" s="98">
        <f t="shared" si="1"/>
        <v>1051002</v>
      </c>
      <c r="D34" s="99">
        <v>405259.0</v>
      </c>
      <c r="E34" s="99">
        <v>278441.0</v>
      </c>
      <c r="F34" s="99">
        <v>367302.0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8">
        <f t="shared" si="1"/>
        <v>4669933</v>
      </c>
      <c r="D35" s="99">
        <v>4134809.0</v>
      </c>
      <c r="E35" s="99">
        <v>473027.0</v>
      </c>
      <c r="F35" s="99">
        <v>62097.0</v>
      </c>
      <c r="G35" s="43"/>
      <c r="H35" s="43"/>
      <c r="I35" s="43"/>
      <c r="J35" s="43"/>
      <c r="K35" s="43"/>
      <c r="L35" s="43"/>
      <c r="M35" s="43"/>
      <c r="N35" s="43"/>
      <c r="O35" s="43"/>
      <c r="P35" s="43"/>
      <c r="Q35" s="43"/>
      <c r="R35" s="43"/>
      <c r="S35" s="43"/>
      <c r="T35" s="43"/>
      <c r="U35" s="43"/>
      <c r="V35" s="43"/>
      <c r="W35" s="43"/>
      <c r="X35" s="43"/>
      <c r="Y35" s="43"/>
      <c r="Z35" s="43"/>
    </row>
    <row r="36">
      <c r="A36" s="45" t="s">
        <v>50</v>
      </c>
      <c r="B36" s="60" t="s">
        <v>143</v>
      </c>
      <c r="C36" s="98">
        <f t="shared" si="1"/>
        <v>2862659</v>
      </c>
      <c r="D36" s="99">
        <v>2495526.0</v>
      </c>
      <c r="E36" s="99">
        <v>351576.0</v>
      </c>
      <c r="F36" s="99">
        <v>15557.0</v>
      </c>
      <c r="G36" s="43"/>
      <c r="H36" s="43"/>
      <c r="I36" s="43"/>
      <c r="J36" s="43"/>
      <c r="K36" s="43"/>
      <c r="L36" s="43"/>
      <c r="M36" s="43"/>
      <c r="N36" s="43"/>
      <c r="O36" s="43"/>
      <c r="P36" s="43"/>
      <c r="Q36" s="43"/>
      <c r="R36" s="43"/>
      <c r="S36" s="43"/>
      <c r="T36" s="43"/>
      <c r="U36" s="43"/>
      <c r="V36" s="43"/>
      <c r="W36" s="43"/>
      <c r="X36" s="43"/>
      <c r="Y36" s="43"/>
      <c r="Z36" s="43"/>
    </row>
    <row r="37">
      <c r="A37" s="45" t="s">
        <v>52</v>
      </c>
      <c r="B37" s="60" t="s">
        <v>144</v>
      </c>
      <c r="C37" s="98">
        <f t="shared" si="1"/>
        <v>4599434</v>
      </c>
      <c r="D37" s="99">
        <v>4038266.0</v>
      </c>
      <c r="E37" s="99">
        <v>310631.0</v>
      </c>
      <c r="F37" s="99">
        <v>250537.0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227654071</v>
      </c>
      <c r="D40" s="104">
        <f t="shared" si="2"/>
        <v>183573446</v>
      </c>
      <c r="E40" s="104">
        <f t="shared" si="2"/>
        <v>34863904</v>
      </c>
      <c r="F40" s="104">
        <f t="shared" si="2"/>
        <v>9216721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MUSEUM OF NATURAL HISTORY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3.1318401E7</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5.3121906E7</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6.2132132E7</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6631494.0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1202645.0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9230215.0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1.450724465E9</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6.83466851E8</v>
      </c>
      <c r="E12" s="109">
        <f>D11-D12</f>
        <v>767257614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2.74572415E8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4.23341321E8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1.4920622E7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1643728765</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6.4650994E7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1.0269057E7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1.65384391E8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2.45714584E8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5.112019E7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537139216</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4.8534327E8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6.21246279E8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1106589549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1643728765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