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<sst xmlns="http://schemas.openxmlformats.org/spreadsheetml/2006/main" count="878" uniqueCount="252">
  <si>
    <t>MASSACHUSETTS INSTITUTE OF TECHNOLOGY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</si>
  <si>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</si>
  <si>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</si>
  <si>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</si>
  <si>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</si>
  <si>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</si>
  <si>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</si>
  <si>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</si>
  <si>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</si>
  <si>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</si>
  <si>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</si>
  <si>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</si>
  <si>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</si>
  <si>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</si>
  <si>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</si>
  <si>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</si>
  <si>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</si>
  <si>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</si>
  <si>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</si>
  <si>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</si>
  <si>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</si>
  <si>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</si>
  <si>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</si>
  <si>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</si>
  <si>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</si>
  <si>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</si>
  <si>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</si>
  <si>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</si>
  <si>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</si>
  <si>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</si>
  <si>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</si>
  <si>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</si>
  <si>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</si>
  <si>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</si>
  <si>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</si>
  <si>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</si>
  <si>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</si>
  <si>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</si>
  <si>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</si>
  <si>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</si>
  <si>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</si>
  <si>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</si>
  <si>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</si>
  <si>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</si>
  <si>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</si>
  <si>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</si>
  <si>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</si>
  <si>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</si>
  <si>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</si>
  <si>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</si>
  <si>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</si>
  <si>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</si>
  <si>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</si>
  <si>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</si>
  <si>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</si>
  <si>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</si>
  <si>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</si>
  <si>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</si>
  <si>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</si>
  <si>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</si>
  <si>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</si>
  <si>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</si>
  <si>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</si>
  <si>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</si>
  <si>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SPONSORED SUPPORT</t>
  </si>
  <si>
    <t>TUITION</t>
  </si>
  <si>
    <t>AUXILIARY ENTERPRISES</t>
  </si>
  <si>
    <t>OTHER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</si>
  <si>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</si>
  <si>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</si>
  <si>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</si>
  <si>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</si>
  <si>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</si>
  <si>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</si>
  <si>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</si>
  <si>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</si>
  <si>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</si>
  <si>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</si>
  <si>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</si>
  <si>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</si>
  <si>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</si>
  <si>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</si>
  <si>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</si>
  <si>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</si>
  <si>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</si>
  <si>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</si>
  <si>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</si>
  <si>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</si>
  <si>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</si>
  <si>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</si>
  <si>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</si>
  <si>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</si>
  <si>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</si>
  <si>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</si>
  <si>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</si>
  <si>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</si>
  <si>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</si>
  <si>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</si>
  <si>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</si>
  <si>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</si>
  <si>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</si>
  <si>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</si>
  <si>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</si>
  <si>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</si>
  <si>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</si>
  <si>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</si>
  <si>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</si>
  <si>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</si>
  <si>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</si>
  <si>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</si>
  <si>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</si>
  <si>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</si>
  <si>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</si>
  <si>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</si>
  <si>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</si>
  <si>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</si>
  <si>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</si>
  <si>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</si>
  <si>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</si>
  <si>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</si>
  <si>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</si>
  <si>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</si>
  <si>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</si>
  <si>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</si>
  <si>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</si>
  <si>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</si>
  <si>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</si>
  <si>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</si>
  <si>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</si>
  <si>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</si>
  <si>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</si>
  <si>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</si>
  <si>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</si>
  <si>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</si>
  <si>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</si>
  <si>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</si>
  <si>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</si>
  <si>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SUBRECIPIENT AGREEMENTS</t>
  </si>
  <si>
    <t>EQUIPMENT</t>
  </si>
  <si>
    <t>LAB SUPPLIES</t>
  </si>
  <si>
    <t>FOREIGN AND OTHER INCOME TAXES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</si>
  <si>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</si>
  <si>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</si>
  <si>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</si>
  <si>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</si>
  <si>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</si>
  <si>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</si>
  <si>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</si>
  <si>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</si>
  <si>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</si>
  <si>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</si>
  <si>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</si>
  <si>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</si>
  <si>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</si>
  <si>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</si>
  <si>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</si>
  <si>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</si>
  <si>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</si>
  <si>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</si>
  <si>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</si>
  <si>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</si>
  <si>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</si>
  <si>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</si>
  <si>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</si>
  <si>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</si>
  <si>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</si>
  <si>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</si>
  <si>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</si>
  <si>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</si>
  <si>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</si>
  <si>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</si>
  <si>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</si>
  <si>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</si>
  <si>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</si>
  <si>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</si>
  <si>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</si>
  <si>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</si>
  <si>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</si>
  <si>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</si>
  <si>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</si>
  <si>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</si>
  <si>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</si>
  <si>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</si>
  <si>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</si>
  <si>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</si>
  <si>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</si>
  <si>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</si>
  <si>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</si>
  <si>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</si>
  <si>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</si>
  <si>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</si>
  <si>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</si>
  <si>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</si>
  <si>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</si>
  <si>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</si>
  <si>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</si>
  <si>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</si>
  <si>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</si>
  <si>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</si>
  <si>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</si>
  <si>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</si>
  <si>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</si>
  <si>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</si>
  <si>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</si>
  <si>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</si>
  <si>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</si>
  <si>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</si>
  <si>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</si>
  <si>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</si>
  <si>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</si>
  <si>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</si>
  <si>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</si>
  <si>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</si>
  <si>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</si>
  <si>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</si>
  <si>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</si>
  <si>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</si>
  <si>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</si>
  <si>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</si>
  <si>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</si>
  <si>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</si>
  <si>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</si>
  <si>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</si>
  <si>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</si>
  <si>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</si>
  <si>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</si>
  <si>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</si>
  <si>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</si>
  <si>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</si>
  <si>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</si>
  <si>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</si>
  <si>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</si>
  <si>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</si>
  <si>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</si>
  <si>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</si>
  <si>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</si>
  <si>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</si>
  <si>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</si>
  <si>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</si>
  <si>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</si>
  <si>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</si>
  <si>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</si>
  <si>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LAB SUPPLIES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</si>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</sst>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7">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readingOrder="0"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8" fontId="17" numFmtId="164" xfId="0" applyAlignment="1" applyBorder="1" applyFont="1" applyNumberFormat="1">
      <alignment horizontal="right" vertical="bottom"/>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MASSACHUSETTS INSTITUTE OF TECHNOLOGY</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2022'!C40</f>
        <v>4901572000</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2022'!C31</f>
        <v>240994000</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4660578000</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388381500</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2022'!E2+'Balance Sheet 2022'!E3</f>
        <v>830163000</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2.137493676</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2022'!E30</f>
        <v>13993024000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2022'!C40</f>
        <v>4901572000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408464333.3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34.25763979</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2022'!E13:E15)</f>
        <v>30198492000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2022'!C40</f>
        <v>4901572000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408464333.3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73.93177209</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76.06926577</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2022'!E2:E7,'Revenues 2022'!F10:F15)</f>
        <v>1510177000</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2022'!F44</f>
        <v>4954533000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0.3048071332</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2022'!C7:C9)</f>
        <v>1870141000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2022'!C10:C12)</f>
        <v>442899000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2313040000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2022'!C40</f>
        <v>4901572000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0.4718975871</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2022'!C10:C11)</f>
        <v>327402000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2022'!C7:C9)</f>
        <v>1870141000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0.1750680831</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243</v>
      </c>
      <c r="D41" s="75">
        <f>'Expenses 2022'!D40</f>
        <v>3834995000</v>
      </c>
      <c r="E41" s="165">
        <f t="shared" ref="E41:E44" si="1">D41/$D$44</f>
        <v>0.7824010338</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2022'!E40</f>
        <v>1007468000</v>
      </c>
      <c r="E42" s="165">
        <f t="shared" si="1"/>
        <v>0.2055397738</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2022'!F40</f>
        <v>59109000</v>
      </c>
      <c r="E43" s="165">
        <f t="shared" si="1"/>
        <v>0.01205919244</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4901572000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2022'!F9</f>
        <v>1094476000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2022'!F40</f>
        <v>59109000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18.51623272</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2022'!E2:E10)</f>
        <v>2953985000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2022'!E19:E22)</f>
        <v>1981254000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1.490967337</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2022'!E25:E26)</f>
        <v>3685627000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2022'!E18</f>
        <v>38587698000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0.09551300521</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MASSACHUSETTS INSTITUTE OF TECHNOLOGY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1.6434E7</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4.97576E8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7.08308E8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6.283E7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1222318000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1.682628E9</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9.16544E8</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1.61536E8</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1.89692E8</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2950400000</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2.269E8</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176">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5.7077E7</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2.97277E8</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1.49164E8</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148113000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148113000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244</v>
      </c>
      <c r="D26" s="50">
        <v>3.836184E9</v>
      </c>
      <c r="E26" s="50">
        <v>1.969432E9</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3.76988E9</v>
      </c>
      <c r="E27" s="50">
        <v>7.85258E8</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66304000</v>
      </c>
      <c r="E28" s="75">
        <f t="shared" si="2"/>
        <v>1184174000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1250478000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5855286000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MASSACHUSETTS INSTITUTE OF TECHNOLOGY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12912000</v>
      </c>
      <c r="D3" s="99">
        <v>1.2912E7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664732000</v>
      </c>
      <c r="D4" s="99">
        <v>6.64732E8</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5997000</v>
      </c>
      <c r="D5" s="99">
        <v>5997000.0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13927000</v>
      </c>
      <c r="D7" s="99">
        <v>2653000.0</v>
      </c>
      <c r="E7" s="99">
        <v>1.0429E7</v>
      </c>
      <c r="F7" s="99">
        <v>845000.0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4007000</v>
      </c>
      <c r="D8" s="99">
        <v>2340000.0</v>
      </c>
      <c r="E8" s="99">
        <v>1667000.0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2005599000</v>
      </c>
      <c r="D9" s="99">
        <v>1.509496E9</v>
      </c>
      <c r="E9" s="99">
        <v>4.55474E8</v>
      </c>
      <c r="F9" s="99">
        <v>4.0629E7</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41687000</v>
      </c>
      <c r="D10" s="99">
        <v>3.1493E7</v>
      </c>
      <c r="E10" s="99">
        <v>9349000.0</v>
      </c>
      <c r="F10" s="99">
        <v>845000.0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282178000</v>
      </c>
      <c r="D11" s="99">
        <v>2.12451E8</v>
      </c>
      <c r="E11" s="99">
        <v>6.4135E7</v>
      </c>
      <c r="F11" s="99">
        <v>5592000.0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125716000</v>
      </c>
      <c r="D12" s="99">
        <v>9.3907E7</v>
      </c>
      <c r="E12" s="99">
        <v>2.9271E7</v>
      </c>
      <c r="F12" s="99">
        <v>2538000.0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38794000</v>
      </c>
      <c r="D15" s="99">
        <v>0.0</v>
      </c>
      <c r="E15" s="99">
        <v>3.8794E7</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2230000</v>
      </c>
      <c r="D16" s="99">
        <v>0.0</v>
      </c>
      <c r="E16" s="99">
        <v>2230000.0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969000</v>
      </c>
      <c r="D18" s="99">
        <v>0.0</v>
      </c>
      <c r="E18" s="99">
        <v>0.0</v>
      </c>
      <c r="F18" s="99">
        <v>969000.0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109721000</v>
      </c>
      <c r="D19" s="99">
        <v>0.0</v>
      </c>
      <c r="E19" s="99">
        <v>1.09721E8</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225819000</v>
      </c>
      <c r="D20" s="99">
        <v>2.03525E8</v>
      </c>
      <c r="E20" s="99">
        <v>2.2294E7</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17979000</v>
      </c>
      <c r="D21" s="99">
        <v>1.6149E7</v>
      </c>
      <c r="E21" s="99">
        <v>1830000.0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19770000</v>
      </c>
      <c r="D22" s="99">
        <v>1.7155E7</v>
      </c>
      <c r="E22" s="99">
        <v>1899000.0</v>
      </c>
      <c r="F22" s="99">
        <v>716000.0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91408000</v>
      </c>
      <c r="D23" s="99">
        <v>8.148E7</v>
      </c>
      <c r="E23" s="99">
        <v>8897000.0</v>
      </c>
      <c r="F23" s="99">
        <v>1031000.0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32524000</v>
      </c>
      <c r="D24" s="99">
        <v>3.2524E7</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222554000</v>
      </c>
      <c r="D25" s="99">
        <v>1.83577E8</v>
      </c>
      <c r="E25" s="99">
        <v>3.7932E7</v>
      </c>
      <c r="F25" s="99">
        <v>1045000.0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92904000</v>
      </c>
      <c r="D26" s="99">
        <v>8.0925E7</v>
      </c>
      <c r="E26" s="99">
        <v>9045000.0</v>
      </c>
      <c r="F26" s="99">
        <v>2934000.0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56975000</v>
      </c>
      <c r="D28" s="99">
        <v>4.9789E7</v>
      </c>
      <c r="E28" s="99">
        <v>5476000.0</v>
      </c>
      <c r="F28" s="99">
        <v>1710000.0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163076000</v>
      </c>
      <c r="D29" s="99">
        <v>1.47816E8</v>
      </c>
      <c r="E29" s="99">
        <v>1.4433E7</v>
      </c>
      <c r="F29" s="99">
        <v>827000.0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262446000</v>
      </c>
      <c r="D31" s="99">
        <v>2.39868E8</v>
      </c>
      <c r="E31" s="99">
        <v>2.1547E7</v>
      </c>
      <c r="F31" s="99">
        <v>1031000.0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15204000</v>
      </c>
      <c r="D32" s="99">
        <v>1.368E7</v>
      </c>
      <c r="E32" s="99">
        <v>1524000.0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137</v>
      </c>
      <c r="C34" s="98">
        <f t="shared" si="1"/>
        <v>180749000</v>
      </c>
      <c r="D34" s="99">
        <v>1.80749E8</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88182000</v>
      </c>
      <c r="D35" s="99">
        <v>7.951E7</v>
      </c>
      <c r="E35" s="99">
        <v>8672000.0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139</v>
      </c>
      <c r="C36" s="98">
        <f t="shared" si="1"/>
        <v>50217000</v>
      </c>
      <c r="D36" s="99">
        <v>4.5284E7</v>
      </c>
      <c r="E36" s="99">
        <v>4933000.0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140</v>
      </c>
      <c r="C37" s="98">
        <f t="shared" si="1"/>
        <v>26468000</v>
      </c>
      <c r="D37" s="99">
        <v>0.0</v>
      </c>
      <c r="E37" s="99">
        <v>2.6468E7</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339418000</v>
      </c>
      <c r="D38" s="99">
        <v>2.97944E8</v>
      </c>
      <c r="E38" s="99">
        <v>3.5003E7</v>
      </c>
      <c r="F38" s="99">
        <v>6471000.0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5194162000</v>
      </c>
      <c r="D40" s="104">
        <f t="shared" si="2"/>
        <v>4205956000</v>
      </c>
      <c r="E40" s="104">
        <f t="shared" si="2"/>
        <v>921023000</v>
      </c>
      <c r="F40" s="104">
        <f t="shared" si="2"/>
        <v>67183000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MASSACHUSETTS INSTITUTE OF TECHNOLOGY</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1.09336E8</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5.54655E8</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6.0679E8</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4.97115E8</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1.70896E8</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7282000.0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1.11775E9</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8.041292E9</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2.653957E9</v>
      </c>
      <c r="E12" s="109">
        <f>D11-D12</f>
        <v>5387335000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3.528243E9</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2.7763502E10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1.9511E8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39938014000</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6.5505E8</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5.60175E8</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7.42804E8</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3.687592E9</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7.53524E8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6399145000</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1.4801019E10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1.873785E10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33538869000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39938014000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MASSACHUSETTS INSTITUTE OF TECHNOLOGY</v>
      </c>
      <c r="B1" s="2">
        <f>'Revenues 2023'!C1</f>
        <v>2023</v>
      </c>
      <c r="C1" s="177"/>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2023'!C40</f>
        <v>5194162000</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2023'!C31</f>
        <v>262446000</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4931716000</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410976333.3</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2023'!E2+'Balance Sheet 2023'!E3</f>
        <v>663991000</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1.615642912</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2023'!E30</f>
        <v>14801019000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2023'!C40</f>
        <v>5194162000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432846833.3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34.19458769</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2023'!E13:E15)</f>
        <v>31291745000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2023'!C40</f>
        <v>5194162000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432846833.3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72.29288189</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73.90852481</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2023'!E2:E7,'Revenues 2023'!F10:F15)</f>
        <v>1682628000</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2023'!F44</f>
        <v>5855286000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0.2873690542</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2023'!C7:C9)</f>
        <v>2023533000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2023'!C10:C12)</f>
        <v>449581000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2473114000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2023'!C40</f>
        <v>5194162000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0.4761333975</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2023'!C10:C11)</f>
        <v>323865000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2023'!C7:C9)</f>
        <v>2023533000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0.1600492801</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245</v>
      </c>
      <c r="D41" s="75">
        <f>'Expenses 2023'!D40</f>
        <v>4205956000</v>
      </c>
      <c r="E41" s="165">
        <f t="shared" ref="E41:E44" si="1">D41/$D$44</f>
        <v>0.8097467888</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2023'!E40</f>
        <v>921023000</v>
      </c>
      <c r="E42" s="165">
        <f t="shared" si="1"/>
        <v>0.1773188822</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2023'!F40</f>
        <v>67183000</v>
      </c>
      <c r="E43" s="165">
        <f t="shared" si="1"/>
        <v>0.01293432896</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5194162000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2023'!F9</f>
        <v>1222318000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2023'!F40</f>
        <v>67183000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18.19385857</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2023'!E2:E10)</f>
        <v>3063824000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2023'!E19:E22)</f>
        <v>1958029000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1.564749041</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2023'!E25:E26)</f>
        <v>3687592000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2023'!E18</f>
        <v>39938014000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0.09233288365</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MASSACHUSETTS INSTITUTE OF TECHNOLOGY</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184</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185</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184</v>
      </c>
      <c r="D5" s="178">
        <f>'Ratios 2021'!D8</f>
        <v>2.226464217</v>
      </c>
      <c r="E5" s="178">
        <f>'Ratios 2022'!D8</f>
        <v>2.137493676</v>
      </c>
      <c r="F5" s="178">
        <f>'Ratios 2023'!D8</f>
        <v>1.615642912</v>
      </c>
      <c r="G5" s="178">
        <f>average(D5:F5)</f>
        <v>1.993200268</v>
      </c>
      <c r="H5" s="150" t="s">
        <v>191</v>
      </c>
      <c r="I5" s="43"/>
      <c r="J5" s="43"/>
      <c r="K5" s="43"/>
      <c r="L5" s="43"/>
      <c r="M5" s="43"/>
      <c r="N5" s="43"/>
      <c r="O5" s="43"/>
      <c r="P5" s="43"/>
      <c r="Q5" s="43"/>
      <c r="R5" s="43"/>
      <c r="S5" s="43"/>
      <c r="T5" s="43"/>
      <c r="U5" s="43"/>
      <c r="V5" s="43"/>
      <c r="W5" s="43"/>
      <c r="X5" s="43"/>
      <c r="Y5" s="43"/>
    </row>
    <row r="6">
      <c r="A6" s="139"/>
      <c r="B6" s="52"/>
      <c r="C6" s="45"/>
      <c r="D6" s="45"/>
      <c r="E6" s="45"/>
      <c r="F6" s="179"/>
      <c r="G6" s="179"/>
      <c r="H6" s="179"/>
      <c r="I6" s="43"/>
      <c r="J6" s="43"/>
      <c r="K6" s="43"/>
      <c r="L6" s="43"/>
      <c r="M6" s="43"/>
      <c r="N6" s="43"/>
      <c r="O6" s="43"/>
      <c r="P6" s="43"/>
      <c r="Q6" s="43"/>
      <c r="R6" s="43"/>
      <c r="S6" s="43"/>
      <c r="T6" s="43"/>
      <c r="U6" s="43"/>
      <c r="V6" s="43"/>
      <c r="W6" s="43"/>
      <c r="X6" s="43"/>
      <c r="Y6" s="43"/>
    </row>
    <row r="7">
      <c r="A7" s="141" t="s">
        <v>192</v>
      </c>
      <c r="B7" s="5"/>
      <c r="C7" s="180"/>
      <c r="D7" s="180"/>
      <c r="E7" s="180"/>
      <c r="F7" s="180"/>
      <c r="G7" s="180"/>
      <c r="H7" s="180"/>
      <c r="I7" s="43"/>
      <c r="J7" s="43"/>
      <c r="K7" s="43"/>
      <c r="L7" s="43"/>
      <c r="M7" s="43"/>
      <c r="N7" s="43"/>
      <c r="O7" s="43"/>
      <c r="P7" s="43"/>
      <c r="Q7" s="43"/>
      <c r="R7" s="43"/>
      <c r="S7" s="43"/>
      <c r="T7" s="43"/>
      <c r="U7" s="43"/>
      <c r="V7" s="43"/>
      <c r="W7" s="43"/>
      <c r="X7" s="43"/>
      <c r="Y7" s="43"/>
    </row>
    <row r="8">
      <c r="A8" s="139"/>
      <c r="B8" s="144" t="s">
        <v>193</v>
      </c>
      <c r="C8" s="71"/>
      <c r="D8" s="71"/>
      <c r="E8" s="179"/>
      <c r="F8" s="179"/>
      <c r="G8" s="179"/>
      <c r="H8" s="179"/>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192</v>
      </c>
      <c r="D10" s="149">
        <f>'Ratios 2021'!D14</f>
        <v>37.7977589</v>
      </c>
      <c r="E10" s="149">
        <f>'Ratios 2022'!D14</f>
        <v>34.25763979</v>
      </c>
      <c r="F10" s="149">
        <f>'Ratios 2023'!D14</f>
        <v>34.19458769</v>
      </c>
      <c r="G10" s="178">
        <f>average(D10:F10)</f>
        <v>35.41666213</v>
      </c>
      <c r="H10" s="150" t="s">
        <v>191</v>
      </c>
      <c r="I10" s="43"/>
      <c r="J10" s="43"/>
      <c r="K10" s="43"/>
      <c r="L10" s="43"/>
      <c r="M10" s="43"/>
      <c r="N10" s="43"/>
      <c r="O10" s="43"/>
      <c r="P10" s="43"/>
      <c r="Q10" s="43"/>
      <c r="R10" s="43"/>
      <c r="S10" s="43"/>
      <c r="T10" s="43"/>
      <c r="U10" s="43"/>
      <c r="V10" s="43"/>
      <c r="W10" s="43"/>
      <c r="X10" s="43"/>
      <c r="Y10" s="43"/>
    </row>
    <row r="11">
      <c r="A11" s="139"/>
      <c r="B11" s="52"/>
      <c r="C11" s="45"/>
      <c r="D11" s="45"/>
      <c r="E11" s="45"/>
      <c r="F11" s="179"/>
      <c r="G11" s="179"/>
      <c r="H11" s="179"/>
      <c r="I11" s="43"/>
      <c r="J11" s="43"/>
      <c r="K11" s="43"/>
      <c r="L11" s="43"/>
      <c r="M11" s="43"/>
      <c r="N11" s="43"/>
      <c r="O11" s="43"/>
      <c r="P11" s="43"/>
      <c r="Q11" s="43"/>
      <c r="R11" s="43"/>
      <c r="S11" s="43"/>
      <c r="T11" s="43"/>
      <c r="U11" s="43"/>
      <c r="V11" s="43"/>
      <c r="W11" s="43"/>
      <c r="X11" s="43"/>
      <c r="Y11" s="43"/>
    </row>
    <row r="12">
      <c r="A12" s="141" t="s">
        <v>197</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198</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200</v>
      </c>
      <c r="D15" s="181">
        <f>'Ratios 2021'!D20</f>
        <v>84.52992058</v>
      </c>
      <c r="E15" s="181">
        <f>'Ratios 2022'!D20</f>
        <v>73.93177209</v>
      </c>
      <c r="F15" s="181">
        <f>'Ratios 2023'!D20</f>
        <v>72.29288189</v>
      </c>
      <c r="G15" s="178">
        <f>average(D15:F15)</f>
        <v>76.91819152</v>
      </c>
      <c r="H15" s="150" t="s">
        <v>191</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202</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203</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202</v>
      </c>
      <c r="D20" s="163">
        <f>'Ratios 2021'!D26</f>
        <v>0.2243115706</v>
      </c>
      <c r="E20" s="163">
        <f>'Ratios 2022'!D26</f>
        <v>0.3048071332</v>
      </c>
      <c r="F20" s="163">
        <f>'Ratios 2023'!D26</f>
        <v>0.2873690542</v>
      </c>
      <c r="G20" s="182">
        <f>average(D20:F20)</f>
        <v>0.272162586</v>
      </c>
      <c r="H20" s="150" t="s">
        <v>206</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207</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208</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212</v>
      </c>
      <c r="D25" s="163">
        <f>'Ratios 2021'!D33</f>
        <v>0.4434762213</v>
      </c>
      <c r="E25" s="163">
        <f>'Ratios 2022'!D33</f>
        <v>0.4718975871</v>
      </c>
      <c r="F25" s="163">
        <f>'Ratios 2023'!D33</f>
        <v>0.4761333975</v>
      </c>
      <c r="G25" s="182">
        <f>average(D25:F25)</f>
        <v>0.4638357353</v>
      </c>
      <c r="H25" s="150" t="s">
        <v>213</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214</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215</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214</v>
      </c>
      <c r="D30" s="163">
        <f>'Ratios 2021'!D38</f>
        <v>0.1991236823</v>
      </c>
      <c r="E30" s="163">
        <f>'Ratios 2022'!D38</f>
        <v>0.1750680831</v>
      </c>
      <c r="F30" s="163">
        <f>'Ratios 2023'!D38</f>
        <v>0.1600492801</v>
      </c>
      <c r="G30" s="182">
        <f>average(D30:F30)</f>
        <v>0.1780803485</v>
      </c>
      <c r="H30" s="150" t="s">
        <v>217</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218</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219</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0.8064722439</v>
      </c>
      <c r="E35" s="163">
        <f>'Ratios 2022'!E41</f>
        <v>0.7824010338</v>
      </c>
      <c r="F35" s="163">
        <f>'Ratios 2023'!E41</f>
        <v>0.8097467888</v>
      </c>
      <c r="G35" s="182">
        <f t="shared" ref="G35:G37" si="1">average(D35:F35)</f>
        <v>0.7995400222</v>
      </c>
      <c r="H35" s="182"/>
      <c r="I35" s="43"/>
      <c r="J35" s="43"/>
      <c r="K35" s="43"/>
      <c r="L35" s="43"/>
      <c r="M35" s="43"/>
      <c r="N35" s="43"/>
      <c r="O35" s="43"/>
      <c r="P35" s="43"/>
      <c r="Q35" s="43"/>
      <c r="R35" s="43"/>
      <c r="S35" s="43"/>
      <c r="T35" s="43"/>
      <c r="U35" s="43"/>
      <c r="V35" s="43"/>
      <c r="W35" s="43"/>
      <c r="X35" s="43"/>
      <c r="Y35" s="43"/>
    </row>
    <row r="36">
      <c r="A36" s="139"/>
      <c r="B36" s="52"/>
      <c r="C36" s="148" t="s">
        <v>221</v>
      </c>
      <c r="D36" s="163">
        <f>'Ratios 2021'!E42</f>
        <v>0.1801916919</v>
      </c>
      <c r="E36" s="163">
        <f>'Ratios 2022'!E42</f>
        <v>0.2055397738</v>
      </c>
      <c r="F36" s="163">
        <f>'Ratios 2023'!E42</f>
        <v>0.1773188822</v>
      </c>
      <c r="G36" s="182">
        <f t="shared" si="1"/>
        <v>0.1876834493</v>
      </c>
      <c r="H36" s="182"/>
      <c r="I36" s="43"/>
      <c r="J36" s="43"/>
      <c r="K36" s="43"/>
      <c r="L36" s="43"/>
      <c r="M36" s="43"/>
      <c r="N36" s="43"/>
      <c r="O36" s="43"/>
      <c r="P36" s="43"/>
      <c r="Q36" s="43"/>
      <c r="R36" s="43"/>
      <c r="S36" s="43"/>
      <c r="T36" s="43"/>
      <c r="U36" s="43"/>
      <c r="V36" s="43"/>
      <c r="W36" s="43"/>
      <c r="X36" s="43"/>
      <c r="Y36" s="43"/>
    </row>
    <row r="37">
      <c r="A37" s="139"/>
      <c r="B37" s="183"/>
      <c r="C37" s="148" t="s">
        <v>222</v>
      </c>
      <c r="D37" s="163">
        <f>'Ratios 2021'!E43</f>
        <v>0.01333606424</v>
      </c>
      <c r="E37" s="163">
        <f>'Ratios 2022'!E43</f>
        <v>0.01205919244</v>
      </c>
      <c r="F37" s="163">
        <f>'Ratios 2023'!E43</f>
        <v>0.01293432896</v>
      </c>
      <c r="G37" s="182">
        <f t="shared" si="1"/>
        <v>0.01277652855</v>
      </c>
      <c r="H37" s="182"/>
      <c r="I37" s="43"/>
      <c r="J37" s="43"/>
      <c r="K37" s="43"/>
      <c r="L37" s="43"/>
      <c r="M37" s="43"/>
      <c r="N37" s="43"/>
      <c r="O37" s="43"/>
      <c r="P37" s="43"/>
      <c r="Q37" s="43"/>
      <c r="R37" s="43"/>
      <c r="S37" s="43"/>
      <c r="T37" s="43"/>
      <c r="U37" s="43"/>
      <c r="V37" s="43"/>
      <c r="W37" s="43"/>
      <c r="X37" s="43"/>
      <c r="Y37" s="43"/>
    </row>
    <row r="38">
      <c r="A38" s="139"/>
      <c r="B38" s="183"/>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223</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224</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227</v>
      </c>
      <c r="D42" s="166">
        <f>'Ratios 2021'!D49</f>
        <v>20.69077187</v>
      </c>
      <c r="E42" s="166">
        <f>'Ratios 2022'!D49</f>
        <v>18.51623272</v>
      </c>
      <c r="F42" s="166">
        <f>'Ratios 2023'!D49</f>
        <v>18.19385857</v>
      </c>
      <c r="G42" s="184">
        <f>average(D42:F42)</f>
        <v>19.13362105</v>
      </c>
      <c r="H42" s="150" t="s">
        <v>228</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229</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230</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233</v>
      </c>
      <c r="D47" s="149">
        <f>'Ratios 2021'!D54</f>
        <v>1.258475871</v>
      </c>
      <c r="E47" s="149">
        <f>'Ratios 2022'!D54</f>
        <v>1.490967337</v>
      </c>
      <c r="F47" s="149">
        <f>'Ratios 2023'!D54</f>
        <v>1.564749041</v>
      </c>
      <c r="G47" s="178">
        <f>average(D47:F47)</f>
        <v>1.438064083</v>
      </c>
      <c r="H47" s="150" t="s">
        <v>234</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235</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236</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239</v>
      </c>
      <c r="D52" s="185">
        <f>'Ratios 2021'!D59</f>
        <v>0.0953519123</v>
      </c>
      <c r="E52" s="185">
        <f>'Ratios 2022'!D59</f>
        <v>0.09551300521</v>
      </c>
      <c r="F52" s="185">
        <f>'Ratios 2023'!D59</f>
        <v>0.09233288365</v>
      </c>
      <c r="G52" s="186">
        <f>average(D52:F52)</f>
        <v>0.09439926705</v>
      </c>
      <c r="H52" s="150" t="s">
        <v>240</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MASSACHUSETTS INSTITUTE OF TECHNOLOGY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MASSACHUSETTS INSTITUTE OF TECHNOLOGY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8108000.0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4.33407E8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8.11394E8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4.7959E7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1252909000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1.430805E9</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8.32824E8</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1.42133E8</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1.79359E8</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2585121000</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1.13429E8</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25000.0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6.1939E7</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1.63549E8</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1.02421E8</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61128000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61128000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4.275085E9</v>
      </c>
      <c r="E26" s="50">
        <v>5.160815E9</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4.221995E9</v>
      </c>
      <c r="E27" s="50">
        <v>2.909806E9</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53090000</v>
      </c>
      <c r="E28" s="75">
        <f t="shared" si="2"/>
        <v>2251009000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2304099000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6378650000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MASSACHUSETTS INSTITUTE OF TECHNOLOGY</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9712000</v>
      </c>
      <c r="D3" s="99">
        <v>9712000.0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733545000</v>
      </c>
      <c r="D4" s="99">
        <v>7.33545E8</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2292000</v>
      </c>
      <c r="D5" s="99">
        <v>2292000.0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11501000</v>
      </c>
      <c r="D7" s="99">
        <v>2173000.0</v>
      </c>
      <c r="E7" s="99">
        <v>8666000.0</v>
      </c>
      <c r="F7" s="99">
        <v>662000.0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374000</v>
      </c>
      <c r="D8" s="99">
        <v>374000.0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1578644000</v>
      </c>
      <c r="D9" s="99">
        <v>1.154326E9</v>
      </c>
      <c r="E9" s="99">
        <v>3.87627E8</v>
      </c>
      <c r="F9" s="99">
        <v>3.6691E7</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75513000</v>
      </c>
      <c r="D10" s="99">
        <v>5.5436E7</v>
      </c>
      <c r="E10" s="99">
        <v>1.8448E7</v>
      </c>
      <c r="F10" s="99">
        <v>1629000.0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241197000</v>
      </c>
      <c r="D11" s="99">
        <v>1.76952E8</v>
      </c>
      <c r="E11" s="99">
        <v>5.9281E7</v>
      </c>
      <c r="F11" s="99">
        <v>4964000.0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106428000</v>
      </c>
      <c r="D12" s="99">
        <v>7.7307E7</v>
      </c>
      <c r="E12" s="99">
        <v>2.685E7</v>
      </c>
      <c r="F12" s="99">
        <v>2271000.0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28395000</v>
      </c>
      <c r="D15" s="99">
        <v>0.0</v>
      </c>
      <c r="E15" s="99">
        <v>2.8395E7</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684000</v>
      </c>
      <c r="D16" s="99">
        <v>0.0</v>
      </c>
      <c r="E16" s="99">
        <v>684000.0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253000</v>
      </c>
      <c r="D18" s="99">
        <v>0.0</v>
      </c>
      <c r="E18" s="99">
        <v>0.0</v>
      </c>
      <c r="F18" s="99">
        <v>253000.0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85188000</v>
      </c>
      <c r="D19" s="99">
        <v>0.0</v>
      </c>
      <c r="E19" s="99">
        <v>8.5188E7</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185814000</v>
      </c>
      <c r="D20" s="99">
        <v>1.58692E8</v>
      </c>
      <c r="E20" s="99">
        <v>2.7122E7</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16119000</v>
      </c>
      <c r="D21" s="99">
        <v>1.3748E7</v>
      </c>
      <c r="E21" s="99">
        <v>2371000.0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25768000</v>
      </c>
      <c r="D22" s="99">
        <v>1.858E7</v>
      </c>
      <c r="E22" s="99">
        <v>3195000.0</v>
      </c>
      <c r="F22" s="99">
        <v>3993000.0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75732000</v>
      </c>
      <c r="D23" s="99">
        <v>6.3823E7</v>
      </c>
      <c r="E23" s="99">
        <v>1.0939E7</v>
      </c>
      <c r="F23" s="99">
        <v>970000.0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52704000</v>
      </c>
      <c r="D24" s="99">
        <v>5.2704E7</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205220000</v>
      </c>
      <c r="D25" s="99">
        <v>1.73143E8</v>
      </c>
      <c r="E25" s="99">
        <v>3.1484E7</v>
      </c>
      <c r="F25" s="99">
        <v>593000.0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36058000</v>
      </c>
      <c r="D26" s="99">
        <v>2.9766E7</v>
      </c>
      <c r="E26" s="99">
        <v>5191000.0</v>
      </c>
      <c r="F26" s="99">
        <v>1101000.0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31813000</v>
      </c>
      <c r="D28" s="99">
        <v>2.5676E7</v>
      </c>
      <c r="E28" s="99">
        <v>4387000.0</v>
      </c>
      <c r="F28" s="99">
        <v>1750000.0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156807000</v>
      </c>
      <c r="D29" s="99">
        <v>1.39134E8</v>
      </c>
      <c r="E29" s="99">
        <v>1.6935E7</v>
      </c>
      <c r="F29" s="99">
        <v>738000.0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223364000</v>
      </c>
      <c r="D31" s="99">
        <v>1.96523E8</v>
      </c>
      <c r="E31" s="99">
        <v>2.5866E7</v>
      </c>
      <c r="F31" s="99">
        <v>975000.0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16354000</v>
      </c>
      <c r="D32" s="99">
        <v>1.3939E7</v>
      </c>
      <c r="E32" s="99">
        <v>2415000.0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102" t="s">
        <v>137</v>
      </c>
      <c r="C34" s="98">
        <f t="shared" si="1"/>
        <v>156994000</v>
      </c>
      <c r="D34" s="99">
        <v>1.56994E8</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8">
        <f t="shared" si="1"/>
        <v>108394000</v>
      </c>
      <c r="D35" s="99">
        <v>9.2517E7</v>
      </c>
      <c r="E35" s="99">
        <v>1.5858E7</v>
      </c>
      <c r="F35" s="99">
        <v>19000.0</v>
      </c>
      <c r="G35" s="43"/>
      <c r="H35" s="43"/>
      <c r="I35" s="43"/>
      <c r="J35" s="43"/>
      <c r="K35" s="43"/>
      <c r="L35" s="43"/>
      <c r="M35" s="43"/>
      <c r="N35" s="43"/>
      <c r="O35" s="43"/>
      <c r="P35" s="43"/>
      <c r="Q35" s="43"/>
      <c r="R35" s="43"/>
      <c r="S35" s="43"/>
      <c r="T35" s="43"/>
      <c r="U35" s="43"/>
      <c r="V35" s="43"/>
      <c r="W35" s="43"/>
      <c r="X35" s="43"/>
      <c r="Y35" s="43"/>
      <c r="Z35" s="43"/>
    </row>
    <row r="36">
      <c r="A36" s="45" t="s">
        <v>50</v>
      </c>
      <c r="B36" s="103" t="s">
        <v>139</v>
      </c>
      <c r="C36" s="98">
        <f t="shared" si="1"/>
        <v>44607000</v>
      </c>
      <c r="D36" s="99">
        <v>3.7866E7</v>
      </c>
      <c r="E36" s="99">
        <v>6741000.0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140</v>
      </c>
      <c r="C37" s="98">
        <f t="shared" si="1"/>
        <v>1732000</v>
      </c>
      <c r="D37" s="99">
        <v>0.0</v>
      </c>
      <c r="E37" s="99">
        <v>1732000.0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329414000</v>
      </c>
      <c r="D38" s="99">
        <v>2.76662E8</v>
      </c>
      <c r="E38" s="99">
        <v>4.8807E7</v>
      </c>
      <c r="F38" s="99">
        <v>3945000.0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4540620000</v>
      </c>
      <c r="D40" s="104">
        <f t="shared" si="2"/>
        <v>3661884000</v>
      </c>
      <c r="E40" s="104">
        <f t="shared" si="2"/>
        <v>818182000</v>
      </c>
      <c r="F40" s="104">
        <f t="shared" si="2"/>
        <v>60554000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MASSACHUSETTS INSTITUTE OF TECHNOLOGY</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9.2111E7</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7.08907E8</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5.50788E8</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4.8253E8</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1.43722E8</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6778000.0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6.33861E8</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7.001073E9</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2.314613E9</v>
      </c>
      <c r="E12" s="109">
        <f>D11-D12</f>
        <v>4686460000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3.761903E9</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2.8222951E10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5.4919E8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39839201000</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6.60943E8</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5.616E8</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8.58305E8</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3.798744E9</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7.5677E8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6636362000</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1.4302105E10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1.8900734E10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33202839000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39839201000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MASSACHUSETTS INSTITUTE OF TECHNOLOGY</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2021'!C40</f>
        <v>4540620000</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2021'!C31</f>
        <v>223364000</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4317256000</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359771333.3</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2021'!E2+'Balance Sheet 2021'!E3</f>
        <v>801018000</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2.226464217</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2021'!E30</f>
        <v>14302105000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2021'!C40</f>
        <v>4540620000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378385000</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37.7977589</v>
      </c>
      <c r="E14" s="150" t="s">
        <v>191</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2021'!E13:E15)</f>
        <v>31984854000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2021'!C40</f>
        <v>4540620000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378385000</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84.52992058</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86.7563848</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2021'!E2:E7,'Revenues 2021'!F10:F15)</f>
        <v>1430805000</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2021'!F44</f>
        <v>6378650000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0.2243115706</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2021'!C7:C9)</f>
        <v>1590519000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2021'!C10:C12)</f>
        <v>423138000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2013657000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2021'!C40</f>
        <v>4540620000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0.4434762213</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2021'!C10:C11)</f>
        <v>316710000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2021'!C7:C9)</f>
        <v>1590519000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0.1991236823</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220</v>
      </c>
      <c r="D41" s="75">
        <f>'Expenses 2021'!D40</f>
        <v>3661884000</v>
      </c>
      <c r="E41" s="165">
        <f t="shared" ref="E41:E44" si="1">D41/$D$44</f>
        <v>0.8064722439</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2021'!E40</f>
        <v>818182000</v>
      </c>
      <c r="E42" s="165">
        <f t="shared" si="1"/>
        <v>0.1801916919</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2021'!F40</f>
        <v>60554000</v>
      </c>
      <c r="E43" s="165">
        <f t="shared" si="1"/>
        <v>0.01333606424</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4540620000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2021'!F9</f>
        <v>1252909000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2021'!F40</f>
        <v>60554000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20.69077187</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2021'!E2:E10)</f>
        <v>2618697000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2021'!E19:E22)</f>
        <v>2080848000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1.258475871</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2021'!E25:E26)</f>
        <v>3798744000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2021'!E18</f>
        <v>39839201000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0.0953519123</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MASSACHUSETTS INSTITUTE OF TECHNOLOGY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1.7945E7</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4.18711E8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6.5782E8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3.0402E7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1094476000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1.510177E9</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8.61609E8</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1.57333E8</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67</v>
      </c>
      <c r="D13" s="61"/>
      <c r="E13" s="61"/>
      <c r="F13" s="62">
        <v>1.70942E8</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2700061000</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2.02948E8</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17000.0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6.1494E7</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2.15291E8</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1.27995E8</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87296000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87296000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241</v>
      </c>
      <c r="D26" s="50">
        <v>4.266356E9</v>
      </c>
      <c r="E26" s="50">
        <v>1.756229E9</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4.279233E9</v>
      </c>
      <c r="E27" s="50">
        <v>9.35111E8</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-12877000</v>
      </c>
      <c r="E28" s="75">
        <f t="shared" si="2"/>
        <v>821118000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808241000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4954533000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MASSACHUSETTS INSTITUTE OF TECHNOLOGY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12448000</v>
      </c>
      <c r="D3" s="99">
        <v>1.2448E7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620060000</v>
      </c>
      <c r="D4" s="99">
        <v>6.2006E8</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3733000</v>
      </c>
      <c r="D5" s="99">
        <v>3733000.0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13521000</v>
      </c>
      <c r="D7" s="99">
        <v>3028000.0</v>
      </c>
      <c r="E7" s="99">
        <v>9790000.0</v>
      </c>
      <c r="F7" s="99">
        <v>703000.0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1199000</v>
      </c>
      <c r="D8" s="99">
        <v>638000.0</v>
      </c>
      <c r="E8" s="99">
        <v>561000.0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1855421000</v>
      </c>
      <c r="D9" s="99">
        <v>1.339551E9</v>
      </c>
      <c r="E9" s="99">
        <v>4.79794E8</v>
      </c>
      <c r="F9" s="99">
        <v>3.6076E7</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77141000</v>
      </c>
      <c r="D10" s="99">
        <v>5.5891E7</v>
      </c>
      <c r="E10" s="99">
        <v>1.9738E7</v>
      </c>
      <c r="F10" s="99">
        <v>1512000.0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250261000</v>
      </c>
      <c r="D11" s="99">
        <v>1.80483E8</v>
      </c>
      <c r="E11" s="99">
        <v>6.5019E7</v>
      </c>
      <c r="F11" s="99">
        <v>4759000.0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115497000</v>
      </c>
      <c r="D12" s="99">
        <v>8.273E7</v>
      </c>
      <c r="E12" s="99">
        <v>3.0528E7</v>
      </c>
      <c r="F12" s="99">
        <v>2239000.0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27438000</v>
      </c>
      <c r="D15" s="99">
        <v>0.0</v>
      </c>
      <c r="E15" s="99">
        <v>2.7438E7</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1630000</v>
      </c>
      <c r="D16" s="99">
        <v>0.0</v>
      </c>
      <c r="E16" s="99">
        <v>1630000.0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383000</v>
      </c>
      <c r="D18" s="99">
        <v>0.0</v>
      </c>
      <c r="E18" s="99">
        <v>0.0</v>
      </c>
      <c r="F18" s="99">
        <v>383000.0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141474000</v>
      </c>
      <c r="D19" s="99">
        <v>0.0</v>
      </c>
      <c r="E19" s="99">
        <v>1.41474E8</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214159000</v>
      </c>
      <c r="D20" s="99">
        <v>1.8515E8</v>
      </c>
      <c r="E20" s="99">
        <v>2.9009E7</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16916000</v>
      </c>
      <c r="D21" s="99">
        <v>1.444E7</v>
      </c>
      <c r="E21" s="99">
        <v>2476000.0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23621000</v>
      </c>
      <c r="D22" s="99">
        <v>1.6779E7</v>
      </c>
      <c r="E22" s="99">
        <v>2675000.0</v>
      </c>
      <c r="F22" s="99">
        <v>4167000.0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82928000</v>
      </c>
      <c r="D23" s="99">
        <v>7.1099E7</v>
      </c>
      <c r="E23" s="99">
        <v>1.1079E7</v>
      </c>
      <c r="F23" s="99">
        <v>750000.0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20912000</v>
      </c>
      <c r="D24" s="99">
        <v>2.0912E7</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228614000</v>
      </c>
      <c r="D25" s="99">
        <v>1.89683E8</v>
      </c>
      <c r="E25" s="99">
        <v>3.7928E7</v>
      </c>
      <c r="F25" s="99">
        <v>1003000.0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78363000</v>
      </c>
      <c r="D26" s="99">
        <v>6.5755E7</v>
      </c>
      <c r="E26" s="99">
        <v>1.0551E7</v>
      </c>
      <c r="F26" s="99">
        <v>2057000.0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51401000</v>
      </c>
      <c r="D28" s="99">
        <v>4.3478E7</v>
      </c>
      <c r="E28" s="99">
        <v>6979000.0</v>
      </c>
      <c r="F28" s="99">
        <v>944000.0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169704000</v>
      </c>
      <c r="D29" s="99">
        <v>1.51055E8</v>
      </c>
      <c r="E29" s="99">
        <v>1.781E7</v>
      </c>
      <c r="F29" s="99">
        <v>839000.0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240994000</v>
      </c>
      <c r="D31" s="99">
        <v>2.10988E8</v>
      </c>
      <c r="E31" s="99">
        <v>2.8909E7</v>
      </c>
      <c r="F31" s="99">
        <v>1097000.0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21457000</v>
      </c>
      <c r="D32" s="99">
        <v>1.855E7</v>
      </c>
      <c r="E32" s="99">
        <v>2907000.0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137</v>
      </c>
      <c r="C34" s="98">
        <f t="shared" si="1"/>
        <v>161066000</v>
      </c>
      <c r="D34" s="99">
        <v>1.61066E8</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91115000</v>
      </c>
      <c r="D35" s="99">
        <v>7.8724E7</v>
      </c>
      <c r="E35" s="99">
        <v>1.2345E7</v>
      </c>
      <c r="F35" s="99">
        <v>46000.0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50920000</v>
      </c>
      <c r="D36" s="99">
        <v>4.4061E7</v>
      </c>
      <c r="E36" s="99">
        <v>6859000.0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140</v>
      </c>
      <c r="C37" s="98">
        <f t="shared" si="1"/>
        <v>16037000</v>
      </c>
      <c r="D37" s="99">
        <v>0.0</v>
      </c>
      <c r="E37" s="99">
        <v>1.6037E7</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313159000</v>
      </c>
      <c r="D38" s="99">
        <v>2.64693E8</v>
      </c>
      <c r="E38" s="99">
        <v>4.5932E7</v>
      </c>
      <c r="F38" s="99">
        <v>2534000.0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4901572000</v>
      </c>
      <c r="D40" s="104">
        <f t="shared" si="2"/>
        <v>3834995000</v>
      </c>
      <c r="E40" s="104">
        <f t="shared" si="2"/>
        <v>1007468000</v>
      </c>
      <c r="F40" s="104">
        <f t="shared" si="2"/>
        <v>59109000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MASSACHUSETTS INSTITUTE OF TECHNOLOGY</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1.08852E8</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7.21311E8</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5.9535E8</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4.85022E8</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1.59885E8</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8872000.0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8.74693E8</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7.431625E9</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2.455928E9</v>
      </c>
      <c r="E12" s="109">
        <f>D11-D12</f>
        <v>4975697000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3.53501E9</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2.6663482E10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4.59524E8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38587698000</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6.21234E8</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5.61185E8</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7.98835E8</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3.685627E9</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7.58328E8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6425209000</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1.3993024E10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1.8169465E10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32162489000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38587698000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