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<sst xmlns="http://schemas.openxmlformats.org/spreadsheetml/2006/main" count="885" uniqueCount="259">
  <si>
    <t>CINCINNATI OPERA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</si>
  <si>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</si>
  <si>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</si>
  <si>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</si>
  <si>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</si>
  <si>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</si>
  <si>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</si>
  <si>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</si>
  <si>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</si>
  <si>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</si>
  <si>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</si>
  <si>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</si>
  <si>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</si>
  <si>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</si>
  <si>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</si>
  <si>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</si>
  <si>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</si>
  <si>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</si>
  <si>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</si>
  <si>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</si>
  <si>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</si>
  <si>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</si>
  <si>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</si>
  <si>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</si>
  <si>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</si>
  <si>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</si>
  <si>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</si>
  <si>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</si>
  <si>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</si>
  <si>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</si>
  <si>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</si>
  <si>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</si>
  <si>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</si>
  <si>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</si>
  <si>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</si>
  <si>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</si>
  <si>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</si>
  <si>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</si>
  <si>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</si>
  <si>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</si>
  <si>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</si>
  <si>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</si>
  <si>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</si>
  <si>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</si>
  <si>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</si>
  <si>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</si>
  <si>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</si>
  <si>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</si>
  <si>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</si>
  <si>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</si>
  <si>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</si>
  <si>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</si>
  <si>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</si>
  <si>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</si>
  <si>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</si>
  <si>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</si>
  <si>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</si>
  <si>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</si>
  <si>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</si>
  <si>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</si>
  <si>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</si>
  <si>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</si>
  <si>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</si>
  <si>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</si>
  <si>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Event Revenue</t>
  </si>
  <si>
    <t>Education Outreach</t>
  </si>
  <si>
    <t>Merchandise Income</t>
  </si>
  <si>
    <t>Shared Services</t>
  </si>
  <si>
    <t>Set Rental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</si>
  <si>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</si>
  <si>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</si>
  <si>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</si>
  <si>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</si>
  <si>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</si>
  <si>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</si>
  <si>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</si>
  <si>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</si>
  <si>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</si>
  <si>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</si>
  <si>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</si>
  <si>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</si>
  <si>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</si>
  <si>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</si>
  <si>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</si>
  <si>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</si>
  <si>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</si>
  <si>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</si>
  <si>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</si>
  <si>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</si>
  <si>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</si>
  <si>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</si>
  <si>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</si>
  <si>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</si>
  <si>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</si>
  <si>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</si>
  <si>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</si>
  <si>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</si>
  <si>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</si>
  <si>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</si>
  <si>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</si>
  <si>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</si>
  <si>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</si>
  <si>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</si>
  <si>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</si>
  <si>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</si>
  <si>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</si>
  <si>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</si>
  <si>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</si>
  <si>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</si>
  <si>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</si>
  <si>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</si>
  <si>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</si>
  <si>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</si>
  <si>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</si>
  <si>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</si>
  <si>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</si>
  <si>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</si>
  <si>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</si>
  <si>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</si>
  <si>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</si>
  <si>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</si>
  <si>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</si>
  <si>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</si>
  <si>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</si>
  <si>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</si>
  <si>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</si>
  <si>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</si>
  <si>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</si>
  <si>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</si>
  <si>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</si>
  <si>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</si>
  <si>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</si>
  <si>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</si>
  <si>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</si>
  <si>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</si>
  <si>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</si>
  <si>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</si>
  <si>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</si>
  <si>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</si>
  <si>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Production &amp; Artistic</t>
  </si>
  <si>
    <t>Scenery</t>
  </si>
  <si>
    <t xml:space="preserve"> Education programs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</si>
  <si>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</si>
  <si>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</si>
  <si>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</si>
  <si>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</si>
  <si>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</si>
  <si>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</si>
  <si>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</si>
  <si>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</si>
  <si>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</si>
  <si>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</si>
  <si>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</si>
  <si>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</si>
  <si>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</si>
  <si>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</si>
  <si>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</si>
  <si>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</si>
  <si>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</si>
  <si>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</si>
  <si>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</si>
  <si>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</si>
  <si>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</si>
  <si>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</si>
  <si>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</si>
  <si>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</si>
  <si>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</si>
  <si>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</si>
  <si>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</si>
  <si>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</si>
  <si>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</si>
  <si>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</si>
  <si>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</si>
  <si>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</si>
  <si>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</si>
  <si>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</si>
  <si>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</si>
  <si>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</si>
  <si>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</si>
  <si>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</si>
  <si>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</si>
  <si>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</si>
  <si>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</si>
  <si>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</si>
  <si>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</si>
  <si>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</si>
  <si>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</si>
  <si>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</si>
  <si>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</si>
  <si>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</si>
  <si>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</si>
  <si>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</si>
  <si>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</si>
  <si>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</si>
  <si>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</si>
  <si>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</si>
  <si>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</si>
  <si>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</si>
  <si>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</si>
  <si>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</si>
  <si>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</si>
  <si>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</si>
  <si>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</si>
  <si>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</si>
  <si>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</si>
  <si>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</si>
  <si>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</si>
  <si>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</si>
  <si>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</si>
  <si>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</si>
  <si>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</si>
  <si>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</si>
  <si>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</si>
  <si>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</si>
  <si>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</si>
  <si>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</si>
  <si>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</si>
  <si>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</si>
  <si>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</si>
  <si>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</si>
  <si>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</si>
  <si>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</si>
  <si>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</si>
  <si>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</si>
  <si>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</si>
  <si>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</si>
  <si>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</si>
  <si>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</si>
  <si>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</si>
  <si>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</si>
  <si>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</si>
  <si>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</si>
  <si>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</si>
  <si>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</si>
  <si>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</si>
  <si>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</si>
  <si>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</si>
  <si>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</si>
  <si>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</si>
  <si>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</si>
  <si>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</si>
  <si>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</si>
  <si>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Artistic Revenue</t>
  </si>
  <si>
    <t>All other program service revenue</t>
  </si>
  <si>
    <r>
      <rPr>
        <rFont val="Roboto"/>
        <color rgb="FF000000"/>
        <sz val="10.0"/>
      </rPr>
      <t xml:space="preserve">Gross amount from sales of </t>
    </r>
    <r>
      <rPr>
        <rFont val="Roboto"/>
        <color rgb="FF000000"/>
        <sz val="10.0"/>
      </rPr>
      <t>assets other than inventory</t>
    </r>
  </si>
  <si>
    <t>Production &amp; Artistic</t>
  </si>
  <si>
    <t xml:space="preserve"> New Century Campaign</t>
  </si>
  <si>
    <t>Education programs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</si>
  <si>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</si>
  <si>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</si>
  <si>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Scenery</t>
  </si>
  <si>
    <t>Education Programs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</si>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</sst>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CINCINNATI OPERA</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2022'!C40</f>
        <v>8928338</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2022'!C31</f>
        <v>23417</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8904921</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742076.75</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2022'!E2+'Balance Sheet 2022'!E3</f>
        <v>1803470</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2.430301178</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2022'!E30</f>
        <v>9144415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2022'!C40</f>
        <v>8928338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744028.1667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12.29041508</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2022'!E13:E15)</f>
        <v>32401909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2022'!C40</f>
        <v>8928338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744028.1667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43.54930425</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45.97960543</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2022'!E2:E7,'Revenues 2022'!F10:F15)</f>
        <v>2729576</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2022'!F44</f>
        <v>7230324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0.3775177986</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2022'!C7:C9)</f>
        <v>4426758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2022'!C10:C12)</f>
        <v>535239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4961997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2022'!C40</f>
        <v>8928338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0.5557581937</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2022'!C10:C11)</f>
        <v>345122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2022'!C7:C9)</f>
        <v>4426758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0.07796269866</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248</v>
      </c>
      <c r="D41" s="75">
        <f>'Expenses 2022'!D40</f>
        <v>6759546</v>
      </c>
      <c r="E41" s="165">
        <f t="shared" ref="E41:E44" si="1">D41/$D$44</f>
        <v>0.7570889453</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2022'!E40</f>
        <v>1345424</v>
      </c>
      <c r="E42" s="165">
        <f t="shared" si="1"/>
        <v>0.1506914277</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2022'!F40</f>
        <v>823368</v>
      </c>
      <c r="E43" s="165">
        <f t="shared" si="1"/>
        <v>0.09221962699</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8928338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2022'!F9</f>
        <v>4884448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2022'!F40</f>
        <v>823368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5.932278155</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2022'!E2:E10)</f>
        <v>3214393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2022'!E19:E22)</f>
        <v>375562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8.558887747</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2022'!E18</f>
        <v>38235884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CINCINNATI OPERA</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683850.0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312086.0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186770.0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3043666.0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25402.0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4226372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1560402.0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68</v>
      </c>
      <c r="D11" s="61"/>
      <c r="E11" s="61"/>
      <c r="F11" s="62">
        <v>138824.0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23450.0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242</v>
      </c>
      <c r="D13" s="61"/>
      <c r="E13" s="61"/>
      <c r="F13" s="62">
        <v>11288.0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66</v>
      </c>
      <c r="D14" s="61"/>
      <c r="E14" s="61"/>
      <c r="F14" s="62">
        <v>11255.0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7000.0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1752219</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1015915.0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249</v>
      </c>
      <c r="D26" s="50">
        <v>2616874.0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1803644.0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813230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813230</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244183.0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245299.0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-1116</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101</v>
      </c>
      <c r="D39" s="74"/>
      <c r="E39" s="48">
        <v>49519.0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49519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7856139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CINCINNATI OPERA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753315</v>
      </c>
      <c r="D7" s="99">
        <v>369475.0</v>
      </c>
      <c r="E7" s="99">
        <v>166972.0</v>
      </c>
      <c r="F7" s="99">
        <v>216868.0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4014380</v>
      </c>
      <c r="D9" s="99">
        <v>3220727.0</v>
      </c>
      <c r="E9" s="99">
        <v>559065.0</v>
      </c>
      <c r="F9" s="99">
        <v>234588.0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32675</v>
      </c>
      <c r="D10" s="99">
        <v>17186.0</v>
      </c>
      <c r="E10" s="99">
        <v>11518.0</v>
      </c>
      <c r="F10" s="99">
        <v>3971.0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244869</v>
      </c>
      <c r="D11" s="99">
        <v>141484.0</v>
      </c>
      <c r="E11" s="99">
        <v>76655.0</v>
      </c>
      <c r="F11" s="99">
        <v>26730.0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191012</v>
      </c>
      <c r="D12" s="99">
        <v>110181.0</v>
      </c>
      <c r="E12" s="99">
        <v>50307.0</v>
      </c>
      <c r="F12" s="99">
        <v>30524.0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4556</v>
      </c>
      <c r="D15" s="99">
        <v>0.0</v>
      </c>
      <c r="E15" s="99">
        <v>4556.0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155120</v>
      </c>
      <c r="D16" s="99">
        <v>0.0</v>
      </c>
      <c r="E16" s="99">
        <v>155120.0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260625</v>
      </c>
      <c r="D18" s="99">
        <v>0.0</v>
      </c>
      <c r="E18" s="99">
        <v>0.0</v>
      </c>
      <c r="F18" s="99">
        <v>260625.0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276354</v>
      </c>
      <c r="D20" s="99">
        <v>122759.0</v>
      </c>
      <c r="E20" s="99">
        <v>65909.0</v>
      </c>
      <c r="F20" s="99">
        <v>87686.0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391652</v>
      </c>
      <c r="D21" s="99">
        <v>306530.0</v>
      </c>
      <c r="E21" s="99">
        <v>0.0</v>
      </c>
      <c r="F21" s="99">
        <v>85122.0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100558</v>
      </c>
      <c r="D22" s="99">
        <v>13790.0</v>
      </c>
      <c r="E22" s="99">
        <v>82636.0</v>
      </c>
      <c r="F22" s="99">
        <v>4132.0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133351</v>
      </c>
      <c r="D23" s="99">
        <v>93345.0</v>
      </c>
      <c r="E23" s="99">
        <v>20003.0</v>
      </c>
      <c r="F23" s="99">
        <v>20003.0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677309</v>
      </c>
      <c r="D25" s="99">
        <v>630332.0</v>
      </c>
      <c r="E25" s="99">
        <v>37481.0</v>
      </c>
      <c r="F25" s="99">
        <v>9496.0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546916</v>
      </c>
      <c r="D26" s="99">
        <v>521326.0</v>
      </c>
      <c r="E26" s="99">
        <v>19691.0</v>
      </c>
      <c r="F26" s="99">
        <v>5899.0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27259</v>
      </c>
      <c r="D31" s="99">
        <v>23354.0</v>
      </c>
      <c r="E31" s="99">
        <v>3905.0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61379</v>
      </c>
      <c r="D32" s="99">
        <v>49103.0</v>
      </c>
      <c r="E32" s="99">
        <v>9207.0</v>
      </c>
      <c r="F32" s="99">
        <v>3069.0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245</v>
      </c>
      <c r="C34" s="98">
        <f t="shared" si="1"/>
        <v>1760151</v>
      </c>
      <c r="D34" s="99">
        <v>1760151.0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200108</v>
      </c>
      <c r="D35" s="99">
        <v>9659.0</v>
      </c>
      <c r="E35" s="99">
        <v>117353.0</v>
      </c>
      <c r="F35" s="99">
        <v>73096.0</v>
      </c>
      <c r="G35" s="43"/>
      <c r="H35" s="43"/>
      <c r="I35" s="43"/>
      <c r="J35" s="43"/>
      <c r="K35" s="43"/>
      <c r="L35" s="43"/>
      <c r="M35" s="43"/>
      <c r="N35" s="43"/>
      <c r="O35" s="43"/>
      <c r="P35" s="43"/>
      <c r="Q35" s="43"/>
      <c r="R35" s="43"/>
      <c r="S35" s="43"/>
      <c r="T35" s="43"/>
      <c r="U35" s="43"/>
      <c r="V35" s="43"/>
      <c r="W35" s="43"/>
      <c r="X35" s="43"/>
      <c r="Y35" s="43"/>
      <c r="Z35" s="43"/>
    </row>
    <row r="36">
      <c r="A36" s="45" t="s">
        <v>50</v>
      </c>
      <c r="B36" s="60" t="s">
        <v>250</v>
      </c>
      <c r="C36" s="98">
        <f t="shared" si="1"/>
        <v>148190</v>
      </c>
      <c r="D36" s="99">
        <v>148190.0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251</v>
      </c>
      <c r="C37" s="98">
        <f t="shared" si="1"/>
        <v>105451</v>
      </c>
      <c r="D37" s="99">
        <v>105451.0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19761</v>
      </c>
      <c r="D38" s="99">
        <v>0.0</v>
      </c>
      <c r="E38" s="99">
        <v>7948.0</v>
      </c>
      <c r="F38" s="99">
        <v>11813.0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10104991</v>
      </c>
      <c r="D40" s="104">
        <f t="shared" si="2"/>
        <v>7643043</v>
      </c>
      <c r="E40" s="104">
        <f t="shared" si="2"/>
        <v>1388326</v>
      </c>
      <c r="F40" s="104">
        <f t="shared" si="2"/>
        <v>1073622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CINCINNATI OPERA</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427176.0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1133904.0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12220.0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67263.0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6469751.0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6363555.0</v>
      </c>
      <c r="E12" s="109">
        <f>D11-D12</f>
        <v>106196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2.3951099E7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1.1001269E7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353472.0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2315680.0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39368279</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380637.0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2354219.0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2734856</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7896210.0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2.8737213E7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36633423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39368279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CINCINNATI OPERA</v>
      </c>
      <c r="B1" s="2">
        <f>'Revenues 2023'!C1</f>
        <v>2023</v>
      </c>
      <c r="C1" s="175"/>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2023'!C40</f>
        <v>10104991</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2023'!C31</f>
        <v>27259</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10077732</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839811</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2023'!E2+'Balance Sheet 2023'!E3</f>
        <v>427176</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0.508657305</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2023'!E30</f>
        <v>7896210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2023'!C40</f>
        <v>10104991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842082.5833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9.377001919</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2023'!E13:E15)</f>
        <v>35305840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2023'!C40</f>
        <v>10104991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842082.5833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41.92681419</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42.43547149</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2023'!E2:E7,'Revenues 2023'!F10:F15)</f>
        <v>3043666</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2023'!F44</f>
        <v>7856139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0.3874251716</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2023'!C7:C9)</f>
        <v>4767695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2023'!C10:C12)</f>
        <v>468556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5236251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2023'!C40</f>
        <v>10104991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0.5181846278</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2023'!C10:C11)</f>
        <v>277544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2023'!C7:C9)</f>
        <v>4767695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0.05821345535</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252</v>
      </c>
      <c r="D41" s="75">
        <f>'Expenses 2023'!D40</f>
        <v>7643043</v>
      </c>
      <c r="E41" s="165">
        <f t="shared" ref="E41:E44" si="1">D41/$D$44</f>
        <v>0.7563631675</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2023'!E40</f>
        <v>1388326</v>
      </c>
      <c r="E42" s="165">
        <f t="shared" si="1"/>
        <v>0.1373901273</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2023'!F40</f>
        <v>1073622</v>
      </c>
      <c r="E43" s="165">
        <f t="shared" si="1"/>
        <v>0.1062467052</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10104991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2023'!F9</f>
        <v>4226372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2023'!F40</f>
        <v>1073622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3.936554951</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2023'!E2:E10)</f>
        <v>1640563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2023'!E19:E22)</f>
        <v>380637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4.310046054</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2023'!E18</f>
        <v>39368279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CINCINNATI OPERA</v>
      </c>
      <c r="B1" s="2" t="s">
        <v>253</v>
      </c>
      <c r="C1" s="139"/>
      <c r="D1" s="139"/>
      <c r="E1" s="139"/>
      <c r="F1" s="140"/>
      <c r="G1" s="140"/>
      <c r="H1" s="140"/>
      <c r="I1" s="43"/>
      <c r="J1" s="43"/>
      <c r="K1" s="43"/>
      <c r="L1" s="43"/>
      <c r="M1" s="43"/>
      <c r="N1" s="43"/>
      <c r="O1" s="43"/>
      <c r="P1" s="43"/>
      <c r="Q1" s="43"/>
      <c r="R1" s="43"/>
      <c r="S1" s="43"/>
      <c r="T1" s="43"/>
      <c r="U1" s="43"/>
      <c r="V1" s="43"/>
      <c r="W1" s="43"/>
      <c r="X1" s="43"/>
      <c r="Y1" s="43"/>
    </row>
    <row r="2">
      <c r="A2" s="141" t="s">
        <v>185</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186</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254</v>
      </c>
      <c r="E4" s="45" t="s">
        <v>255</v>
      </c>
      <c r="F4" s="45" t="s">
        <v>256</v>
      </c>
      <c r="G4" s="59" t="s">
        <v>257</v>
      </c>
      <c r="H4" s="59"/>
      <c r="I4" s="43"/>
      <c r="J4" s="43"/>
      <c r="K4" s="43"/>
      <c r="L4" s="43"/>
      <c r="M4" s="43"/>
      <c r="N4" s="43"/>
      <c r="O4" s="43"/>
      <c r="P4" s="43"/>
      <c r="Q4" s="43"/>
      <c r="R4" s="43"/>
      <c r="S4" s="43"/>
      <c r="T4" s="43"/>
      <c r="U4" s="43"/>
      <c r="V4" s="43"/>
      <c r="W4" s="43"/>
      <c r="X4" s="43"/>
      <c r="Y4" s="43"/>
    </row>
    <row r="5">
      <c r="A5" s="139"/>
      <c r="B5" s="49"/>
      <c r="C5" s="148" t="s">
        <v>185</v>
      </c>
      <c r="D5" s="176">
        <f>'Ratios 2021'!D8</f>
        <v>1.164109164</v>
      </c>
      <c r="E5" s="176">
        <f>'Ratios 2022'!D8</f>
        <v>2.430301178</v>
      </c>
      <c r="F5" s="176">
        <f>'Ratios 2023'!D8</f>
        <v>0.508657305</v>
      </c>
      <c r="G5" s="176">
        <f>average(D5:F5)</f>
        <v>1.367689216</v>
      </c>
      <c r="H5" s="150" t="s">
        <v>192</v>
      </c>
      <c r="I5" s="43"/>
      <c r="J5" s="43"/>
      <c r="K5" s="43"/>
      <c r="L5" s="43"/>
      <c r="M5" s="43"/>
      <c r="N5" s="43"/>
      <c r="O5" s="43"/>
      <c r="P5" s="43"/>
      <c r="Q5" s="43"/>
      <c r="R5" s="43"/>
      <c r="S5" s="43"/>
      <c r="T5" s="43"/>
      <c r="U5" s="43"/>
      <c r="V5" s="43"/>
      <c r="W5" s="43"/>
      <c r="X5" s="43"/>
      <c r="Y5" s="43"/>
    </row>
    <row r="6">
      <c r="A6" s="139"/>
      <c r="B6" s="52"/>
      <c r="C6" s="45"/>
      <c r="D6" s="45"/>
      <c r="E6" s="45"/>
      <c r="F6" s="177"/>
      <c r="G6" s="177"/>
      <c r="H6" s="177"/>
      <c r="I6" s="43"/>
      <c r="J6" s="43"/>
      <c r="K6" s="43"/>
      <c r="L6" s="43"/>
      <c r="M6" s="43"/>
      <c r="N6" s="43"/>
      <c r="O6" s="43"/>
      <c r="P6" s="43"/>
      <c r="Q6" s="43"/>
      <c r="R6" s="43"/>
      <c r="S6" s="43"/>
      <c r="T6" s="43"/>
      <c r="U6" s="43"/>
      <c r="V6" s="43"/>
      <c r="W6" s="43"/>
      <c r="X6" s="43"/>
      <c r="Y6" s="43"/>
    </row>
    <row r="7">
      <c r="A7" s="141" t="s">
        <v>193</v>
      </c>
      <c r="B7" s="5"/>
      <c r="C7" s="178"/>
      <c r="D7" s="178"/>
      <c r="E7" s="178"/>
      <c r="F7" s="178"/>
      <c r="G7" s="178"/>
      <c r="H7" s="178"/>
      <c r="I7" s="43"/>
      <c r="J7" s="43"/>
      <c r="K7" s="43"/>
      <c r="L7" s="43"/>
      <c r="M7" s="43"/>
      <c r="N7" s="43"/>
      <c r="O7" s="43"/>
      <c r="P7" s="43"/>
      <c r="Q7" s="43"/>
      <c r="R7" s="43"/>
      <c r="S7" s="43"/>
      <c r="T7" s="43"/>
      <c r="U7" s="43"/>
      <c r="V7" s="43"/>
      <c r="W7" s="43"/>
      <c r="X7" s="43"/>
      <c r="Y7" s="43"/>
    </row>
    <row r="8">
      <c r="A8" s="139"/>
      <c r="B8" s="144" t="s">
        <v>194</v>
      </c>
      <c r="C8" s="71"/>
      <c r="D8" s="71"/>
      <c r="E8" s="177"/>
      <c r="F8" s="177"/>
      <c r="G8" s="177"/>
      <c r="H8" s="177"/>
      <c r="I8" s="43"/>
      <c r="J8" s="43"/>
      <c r="K8" s="43"/>
      <c r="L8" s="43"/>
      <c r="M8" s="43"/>
      <c r="N8" s="43"/>
      <c r="O8" s="43"/>
      <c r="P8" s="43"/>
      <c r="Q8" s="43"/>
      <c r="R8" s="43"/>
      <c r="S8" s="43"/>
      <c r="T8" s="43"/>
      <c r="U8" s="43"/>
      <c r="V8" s="43"/>
      <c r="W8" s="43"/>
      <c r="X8" s="43"/>
      <c r="Y8" s="43"/>
    </row>
    <row r="9">
      <c r="A9" s="139"/>
      <c r="B9" s="49"/>
      <c r="C9" s="45"/>
      <c r="D9" s="45" t="s">
        <v>254</v>
      </c>
      <c r="E9" s="45" t="s">
        <v>255</v>
      </c>
      <c r="F9" s="45" t="s">
        <v>256</v>
      </c>
      <c r="G9" s="59" t="s">
        <v>257</v>
      </c>
      <c r="H9" s="59"/>
      <c r="I9" s="43"/>
      <c r="J9" s="43"/>
      <c r="K9" s="43"/>
      <c r="L9" s="43"/>
      <c r="M9" s="43"/>
      <c r="N9" s="43"/>
      <c r="O9" s="43"/>
      <c r="P9" s="43"/>
      <c r="Q9" s="43"/>
      <c r="R9" s="43"/>
      <c r="S9" s="43"/>
      <c r="T9" s="43"/>
      <c r="U9" s="43"/>
      <c r="V9" s="43"/>
      <c r="W9" s="43"/>
      <c r="X9" s="43"/>
      <c r="Y9" s="43"/>
    </row>
    <row r="10">
      <c r="A10" s="139"/>
      <c r="B10" s="49"/>
      <c r="C10" s="148" t="s">
        <v>193</v>
      </c>
      <c r="D10" s="149">
        <f>'Ratios 2021'!D14</f>
        <v>11.40266928</v>
      </c>
      <c r="E10" s="149">
        <f>'Ratios 2022'!D14</f>
        <v>12.29041508</v>
      </c>
      <c r="F10" s="149">
        <f>'Ratios 2023'!D14</f>
        <v>9.377001919</v>
      </c>
      <c r="G10" s="176">
        <f>average(D10:F10)</f>
        <v>11.02336209</v>
      </c>
      <c r="H10" s="150" t="s">
        <v>192</v>
      </c>
      <c r="I10" s="43"/>
      <c r="J10" s="43"/>
      <c r="K10" s="43"/>
      <c r="L10" s="43"/>
      <c r="M10" s="43"/>
      <c r="N10" s="43"/>
      <c r="O10" s="43"/>
      <c r="P10" s="43"/>
      <c r="Q10" s="43"/>
      <c r="R10" s="43"/>
      <c r="S10" s="43"/>
      <c r="T10" s="43"/>
      <c r="U10" s="43"/>
      <c r="V10" s="43"/>
      <c r="W10" s="43"/>
      <c r="X10" s="43"/>
      <c r="Y10" s="43"/>
    </row>
    <row r="11">
      <c r="A11" s="139"/>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1" t="s">
        <v>198</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199</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254</v>
      </c>
      <c r="E14" s="45" t="s">
        <v>255</v>
      </c>
      <c r="F14" s="45" t="s">
        <v>256</v>
      </c>
      <c r="G14" s="59" t="s">
        <v>257</v>
      </c>
      <c r="H14" s="59"/>
      <c r="I14" s="43"/>
      <c r="J14" s="43"/>
      <c r="K14" s="43"/>
      <c r="L14" s="43"/>
      <c r="M14" s="43"/>
      <c r="N14" s="43"/>
      <c r="O14" s="43"/>
      <c r="P14" s="43"/>
      <c r="Q14" s="43"/>
      <c r="R14" s="43"/>
      <c r="S14" s="43"/>
      <c r="T14" s="43"/>
      <c r="U14" s="43"/>
      <c r="V14" s="43"/>
      <c r="W14" s="43"/>
      <c r="X14" s="43"/>
      <c r="Y14" s="43"/>
    </row>
    <row r="15">
      <c r="A15" s="139"/>
      <c r="B15" s="49"/>
      <c r="C15" s="148" t="s">
        <v>201</v>
      </c>
      <c r="D15" s="179">
        <f>'Ratios 2021'!D20</f>
        <v>39.72105392</v>
      </c>
      <c r="E15" s="179">
        <f>'Ratios 2022'!D20</f>
        <v>43.54930425</v>
      </c>
      <c r="F15" s="179">
        <f>'Ratios 2023'!D20</f>
        <v>41.92681419</v>
      </c>
      <c r="G15" s="176">
        <f>average(D15:F15)</f>
        <v>41.73239078</v>
      </c>
      <c r="H15" s="150" t="s">
        <v>192</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203</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204</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254</v>
      </c>
      <c r="E19" s="45" t="s">
        <v>255</v>
      </c>
      <c r="F19" s="45" t="s">
        <v>256</v>
      </c>
      <c r="G19" s="59" t="s">
        <v>257</v>
      </c>
      <c r="H19" s="59"/>
      <c r="I19" s="43"/>
      <c r="J19" s="43"/>
      <c r="K19" s="43"/>
      <c r="L19" s="43"/>
      <c r="M19" s="43"/>
      <c r="N19" s="43"/>
      <c r="O19" s="43"/>
      <c r="P19" s="43"/>
      <c r="Q19" s="43"/>
      <c r="R19" s="43"/>
      <c r="S19" s="43"/>
      <c r="T19" s="43"/>
      <c r="U19" s="43"/>
      <c r="V19" s="43"/>
      <c r="W19" s="43"/>
      <c r="X19" s="43"/>
      <c r="Y19" s="43"/>
    </row>
    <row r="20">
      <c r="A20" s="139"/>
      <c r="B20" s="49"/>
      <c r="C20" s="148" t="s">
        <v>203</v>
      </c>
      <c r="D20" s="163">
        <f>'Ratios 2021'!D26</f>
        <v>0.4688494318</v>
      </c>
      <c r="E20" s="163">
        <f>'Ratios 2022'!D26</f>
        <v>0.3775177986</v>
      </c>
      <c r="F20" s="163">
        <f>'Ratios 2023'!D26</f>
        <v>0.3874251716</v>
      </c>
      <c r="G20" s="180">
        <f>average(D20:F20)</f>
        <v>0.411264134</v>
      </c>
      <c r="H20" s="150" t="s">
        <v>207</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208</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209</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254</v>
      </c>
      <c r="E24" s="45" t="s">
        <v>255</v>
      </c>
      <c r="F24" s="45" t="s">
        <v>256</v>
      </c>
      <c r="G24" s="59" t="s">
        <v>257</v>
      </c>
      <c r="H24" s="59"/>
      <c r="I24" s="43"/>
      <c r="J24" s="43"/>
      <c r="K24" s="43"/>
      <c r="L24" s="43"/>
      <c r="M24" s="43"/>
      <c r="N24" s="43"/>
      <c r="O24" s="43"/>
      <c r="P24" s="43"/>
      <c r="Q24" s="43"/>
      <c r="R24" s="43"/>
      <c r="S24" s="43"/>
      <c r="T24" s="43"/>
      <c r="U24" s="43"/>
      <c r="V24" s="43"/>
      <c r="W24" s="43"/>
      <c r="X24" s="43"/>
      <c r="Y24" s="43"/>
    </row>
    <row r="25">
      <c r="A25" s="139"/>
      <c r="B25" s="49"/>
      <c r="C25" s="148" t="s">
        <v>213</v>
      </c>
      <c r="D25" s="163">
        <f>'Ratios 2021'!D33</f>
        <v>0.5595767374</v>
      </c>
      <c r="E25" s="163">
        <f>'Ratios 2022'!D33</f>
        <v>0.5557581937</v>
      </c>
      <c r="F25" s="163">
        <f>'Ratios 2023'!D33</f>
        <v>0.5181846278</v>
      </c>
      <c r="G25" s="180">
        <f>average(D25:F25)</f>
        <v>0.5445065196</v>
      </c>
      <c r="H25" s="150" t="s">
        <v>214</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215</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216</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254</v>
      </c>
      <c r="E29" s="45" t="s">
        <v>255</v>
      </c>
      <c r="F29" s="45" t="s">
        <v>256</v>
      </c>
      <c r="G29" s="59" t="s">
        <v>257</v>
      </c>
      <c r="H29" s="59"/>
      <c r="I29" s="43"/>
      <c r="J29" s="43"/>
      <c r="K29" s="43"/>
      <c r="L29" s="43"/>
      <c r="M29" s="43"/>
      <c r="N29" s="43"/>
      <c r="O29" s="43"/>
      <c r="P29" s="43"/>
      <c r="Q29" s="43"/>
      <c r="R29" s="43"/>
      <c r="S29" s="43"/>
      <c r="T29" s="43"/>
      <c r="U29" s="43"/>
      <c r="V29" s="43"/>
      <c r="W29" s="43"/>
      <c r="X29" s="43"/>
      <c r="Y29" s="43"/>
    </row>
    <row r="30">
      <c r="A30" s="139"/>
      <c r="B30" s="49"/>
      <c r="C30" s="148" t="s">
        <v>215</v>
      </c>
      <c r="D30" s="163">
        <f>'Ratios 2021'!D38</f>
        <v>0.06397660816</v>
      </c>
      <c r="E30" s="163">
        <f>'Ratios 2022'!D38</f>
        <v>0.07796269866</v>
      </c>
      <c r="F30" s="163">
        <f>'Ratios 2023'!D38</f>
        <v>0.05821345535</v>
      </c>
      <c r="G30" s="180">
        <f>average(D30:F30)</f>
        <v>0.06671758739</v>
      </c>
      <c r="H30" s="150" t="s">
        <v>218</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219</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220</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254</v>
      </c>
      <c r="E34" s="45" t="s">
        <v>255</v>
      </c>
      <c r="F34" s="45" t="s">
        <v>256</v>
      </c>
      <c r="G34" s="59" t="s">
        <v>257</v>
      </c>
      <c r="H34" s="59"/>
      <c r="I34" s="43"/>
      <c r="J34" s="43"/>
      <c r="K34" s="43"/>
      <c r="L34" s="43"/>
      <c r="M34" s="43"/>
      <c r="N34" s="43"/>
      <c r="O34" s="43"/>
      <c r="P34" s="43"/>
      <c r="Q34" s="43"/>
      <c r="R34" s="43"/>
      <c r="S34" s="43"/>
      <c r="T34" s="43"/>
      <c r="U34" s="43"/>
      <c r="V34" s="43"/>
      <c r="W34" s="43"/>
      <c r="X34" s="43"/>
      <c r="Y34" s="43"/>
    </row>
    <row r="35">
      <c r="A35" s="139"/>
      <c r="B35" s="49"/>
      <c r="C35" s="148" t="s">
        <v>258</v>
      </c>
      <c r="D35" s="163">
        <f>'Ratios 2021'!E41</f>
        <v>0.7722025966</v>
      </c>
      <c r="E35" s="163">
        <f>'Ratios 2022'!E41</f>
        <v>0.7570889453</v>
      </c>
      <c r="F35" s="163">
        <f>'Ratios 2023'!E41</f>
        <v>0.7563631675</v>
      </c>
      <c r="G35" s="180">
        <f t="shared" ref="G35:G37" si="1">average(D35:F35)</f>
        <v>0.7618849031</v>
      </c>
      <c r="H35" s="180"/>
      <c r="I35" s="43"/>
      <c r="J35" s="43"/>
      <c r="K35" s="43"/>
      <c r="L35" s="43"/>
      <c r="M35" s="43"/>
      <c r="N35" s="43"/>
      <c r="O35" s="43"/>
      <c r="P35" s="43"/>
      <c r="Q35" s="43"/>
      <c r="R35" s="43"/>
      <c r="S35" s="43"/>
      <c r="T35" s="43"/>
      <c r="U35" s="43"/>
      <c r="V35" s="43"/>
      <c r="W35" s="43"/>
      <c r="X35" s="43"/>
      <c r="Y35" s="43"/>
    </row>
    <row r="36">
      <c r="A36" s="139"/>
      <c r="B36" s="52"/>
      <c r="C36" s="148" t="s">
        <v>222</v>
      </c>
      <c r="D36" s="163">
        <f>'Ratios 2021'!E42</f>
        <v>0.123745909</v>
      </c>
      <c r="E36" s="163">
        <f>'Ratios 2022'!E42</f>
        <v>0.1506914277</v>
      </c>
      <c r="F36" s="163">
        <f>'Ratios 2023'!E42</f>
        <v>0.1373901273</v>
      </c>
      <c r="G36" s="180">
        <f t="shared" si="1"/>
        <v>0.1372758213</v>
      </c>
      <c r="H36" s="180"/>
      <c r="I36" s="43"/>
      <c r="J36" s="43"/>
      <c r="K36" s="43"/>
      <c r="L36" s="43"/>
      <c r="M36" s="43"/>
      <c r="N36" s="43"/>
      <c r="O36" s="43"/>
      <c r="P36" s="43"/>
      <c r="Q36" s="43"/>
      <c r="R36" s="43"/>
      <c r="S36" s="43"/>
      <c r="T36" s="43"/>
      <c r="U36" s="43"/>
      <c r="V36" s="43"/>
      <c r="W36" s="43"/>
      <c r="X36" s="43"/>
      <c r="Y36" s="43"/>
    </row>
    <row r="37">
      <c r="A37" s="139"/>
      <c r="B37" s="181"/>
      <c r="C37" s="148" t="s">
        <v>223</v>
      </c>
      <c r="D37" s="163">
        <f>'Ratios 2021'!E43</f>
        <v>0.1040514944</v>
      </c>
      <c r="E37" s="163">
        <f>'Ratios 2022'!E43</f>
        <v>0.09221962699</v>
      </c>
      <c r="F37" s="163">
        <f>'Ratios 2023'!E43</f>
        <v>0.1062467052</v>
      </c>
      <c r="G37" s="180">
        <f t="shared" si="1"/>
        <v>0.1008392755</v>
      </c>
      <c r="H37" s="180"/>
      <c r="I37" s="43"/>
      <c r="J37" s="43"/>
      <c r="K37" s="43"/>
      <c r="L37" s="43"/>
      <c r="M37" s="43"/>
      <c r="N37" s="43"/>
      <c r="O37" s="43"/>
      <c r="P37" s="43"/>
      <c r="Q37" s="43"/>
      <c r="R37" s="43"/>
      <c r="S37" s="43"/>
      <c r="T37" s="43"/>
      <c r="U37" s="43"/>
      <c r="V37" s="43"/>
      <c r="W37" s="43"/>
      <c r="X37" s="43"/>
      <c r="Y37" s="43"/>
    </row>
    <row r="38">
      <c r="A38" s="139"/>
      <c r="B38" s="181"/>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224</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225</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254</v>
      </c>
      <c r="E41" s="45" t="s">
        <v>255</v>
      </c>
      <c r="F41" s="45" t="s">
        <v>256</v>
      </c>
      <c r="G41" s="59" t="s">
        <v>257</v>
      </c>
      <c r="H41" s="59"/>
      <c r="I41" s="43"/>
      <c r="J41" s="43"/>
      <c r="K41" s="43"/>
      <c r="L41" s="43"/>
      <c r="M41" s="43"/>
      <c r="N41" s="43"/>
      <c r="O41" s="43"/>
      <c r="P41" s="43"/>
      <c r="Q41" s="43"/>
      <c r="R41" s="43"/>
      <c r="S41" s="43"/>
      <c r="T41" s="43"/>
      <c r="U41" s="43"/>
      <c r="V41" s="43"/>
      <c r="W41" s="43"/>
      <c r="X41" s="43"/>
      <c r="Y41" s="43"/>
    </row>
    <row r="42">
      <c r="A42" s="139"/>
      <c r="B42" s="49"/>
      <c r="C42" s="148" t="s">
        <v>228</v>
      </c>
      <c r="D42" s="166">
        <f>'Ratios 2021'!D49</f>
        <v>5.870463316</v>
      </c>
      <c r="E42" s="166">
        <f>'Ratios 2022'!D49</f>
        <v>5.932278155</v>
      </c>
      <c r="F42" s="166">
        <f>'Ratios 2023'!D49</f>
        <v>3.936554951</v>
      </c>
      <c r="G42" s="182">
        <f>average(D42:F42)</f>
        <v>5.246432141</v>
      </c>
      <c r="H42" s="150" t="s">
        <v>229</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230</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231</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254</v>
      </c>
      <c r="E46" s="45" t="s">
        <v>255</v>
      </c>
      <c r="F46" s="45" t="s">
        <v>256</v>
      </c>
      <c r="G46" s="59" t="s">
        <v>257</v>
      </c>
      <c r="H46" s="59"/>
      <c r="I46" s="43"/>
      <c r="J46" s="43"/>
      <c r="K46" s="43"/>
      <c r="L46" s="43"/>
      <c r="M46" s="43"/>
      <c r="N46" s="43"/>
      <c r="O46" s="43"/>
      <c r="P46" s="43"/>
      <c r="Q46" s="43"/>
      <c r="R46" s="43"/>
      <c r="S46" s="43"/>
      <c r="T46" s="43"/>
      <c r="U46" s="43"/>
      <c r="V46" s="43"/>
      <c r="W46" s="43"/>
      <c r="X46" s="43"/>
      <c r="Y46" s="43"/>
    </row>
    <row r="47">
      <c r="A47" s="139"/>
      <c r="B47" s="49"/>
      <c r="C47" s="148" t="s">
        <v>234</v>
      </c>
      <c r="D47" s="149">
        <f>'Ratios 2021'!D54</f>
        <v>5.150913841</v>
      </c>
      <c r="E47" s="149">
        <f>'Ratios 2022'!D54</f>
        <v>8.558887747</v>
      </c>
      <c r="F47" s="149">
        <f>'Ratios 2023'!D54</f>
        <v>4.310046054</v>
      </c>
      <c r="G47" s="176">
        <f>average(D47:F47)</f>
        <v>6.006615881</v>
      </c>
      <c r="H47" s="150" t="s">
        <v>235</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236</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237</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254</v>
      </c>
      <c r="E51" s="45" t="s">
        <v>255</v>
      </c>
      <c r="F51" s="45" t="s">
        <v>256</v>
      </c>
      <c r="G51" s="59" t="s">
        <v>257</v>
      </c>
      <c r="H51" s="59"/>
      <c r="I51" s="43"/>
      <c r="J51" s="43"/>
      <c r="K51" s="43"/>
      <c r="L51" s="43"/>
      <c r="M51" s="43"/>
      <c r="N51" s="43"/>
      <c r="O51" s="43"/>
      <c r="P51" s="43"/>
      <c r="Q51" s="43"/>
      <c r="R51" s="43"/>
      <c r="S51" s="43"/>
      <c r="T51" s="43"/>
      <c r="U51" s="43"/>
      <c r="V51" s="43"/>
      <c r="W51" s="43"/>
      <c r="X51" s="43"/>
      <c r="Y51" s="43"/>
    </row>
    <row r="52">
      <c r="A52" s="139"/>
      <c r="B52" s="49"/>
      <c r="C52" s="148" t="s">
        <v>240</v>
      </c>
      <c r="D52" s="183">
        <f>'Ratios 2021'!D59</f>
        <v>0</v>
      </c>
      <c r="E52" s="183">
        <f>'Ratios 2022'!D59</f>
        <v>0</v>
      </c>
      <c r="F52" s="183">
        <f>'Ratios 2023'!D59</f>
        <v>0</v>
      </c>
      <c r="G52" s="184">
        <f>average(D52:F52)</f>
        <v>0</v>
      </c>
      <c r="H52" s="150" t="s">
        <v>241</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CINCINNATI OPERA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CINCINNATI OPERA</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727817.0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54627.0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940815.0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4247736.0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5970995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1686517.0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9950.0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9463.0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7000.0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125.0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1713055</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795701.0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2547650.0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1963849.0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583801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583801</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147894.0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155036.0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-7142</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101</v>
      </c>
      <c r="D39" s="74"/>
      <c r="E39" s="48">
        <v>3505.0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3505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9059915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CINCINNATI OPERA</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1003267</v>
      </c>
      <c r="D7" s="99">
        <v>329070.0</v>
      </c>
      <c r="E7" s="99">
        <v>489504.0</v>
      </c>
      <c r="F7" s="99">
        <v>184693.0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3951966</v>
      </c>
      <c r="D9" s="99">
        <v>3212454.0</v>
      </c>
      <c r="E9" s="99">
        <v>265381.0</v>
      </c>
      <c r="F9" s="99">
        <v>474131.0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28130</v>
      </c>
      <c r="D10" s="99">
        <v>16167.0</v>
      </c>
      <c r="E10" s="99">
        <v>5553.0</v>
      </c>
      <c r="F10" s="99">
        <v>6410.0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288889</v>
      </c>
      <c r="D11" s="99">
        <v>168590.0</v>
      </c>
      <c r="E11" s="99">
        <v>73836.0</v>
      </c>
      <c r="F11" s="99">
        <v>46463.0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197727</v>
      </c>
      <c r="D12" s="99">
        <v>107408.0</v>
      </c>
      <c r="E12" s="99">
        <v>47397.0</v>
      </c>
      <c r="F12" s="99">
        <v>42922.0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14807</v>
      </c>
      <c r="D15" s="99">
        <v>11802.0</v>
      </c>
      <c r="E15" s="99">
        <v>3005.0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34228</v>
      </c>
      <c r="D16" s="99">
        <v>0.0</v>
      </c>
      <c r="E16" s="99">
        <v>34228.0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31372</v>
      </c>
      <c r="D20" s="99">
        <v>17072.0</v>
      </c>
      <c r="E20" s="99">
        <v>11455.0</v>
      </c>
      <c r="F20" s="99">
        <v>2845.0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453462</v>
      </c>
      <c r="D21" s="99">
        <v>353230.0</v>
      </c>
      <c r="E21" s="99">
        <v>0.0</v>
      </c>
      <c r="F21" s="99">
        <v>100232.0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76528</v>
      </c>
      <c r="D22" s="99">
        <v>17809.0</v>
      </c>
      <c r="E22" s="99">
        <v>55253.0</v>
      </c>
      <c r="F22" s="99">
        <v>3466.0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188354</v>
      </c>
      <c r="D23" s="99">
        <v>131848.0</v>
      </c>
      <c r="E23" s="99">
        <v>28253.0</v>
      </c>
      <c r="F23" s="99">
        <v>28253.0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702493</v>
      </c>
      <c r="D25" s="99">
        <v>656898.0</v>
      </c>
      <c r="E25" s="99">
        <v>36476.0</v>
      </c>
      <c r="F25" s="99">
        <v>9119.0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530370</v>
      </c>
      <c r="D26" s="99">
        <v>510721.0</v>
      </c>
      <c r="E26" s="99">
        <v>18378.0</v>
      </c>
      <c r="F26" s="99">
        <v>1271.0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9709</v>
      </c>
      <c r="D28" s="99">
        <v>595.0</v>
      </c>
      <c r="E28" s="99">
        <v>4479.0</v>
      </c>
      <c r="F28" s="99">
        <v>4635.0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26246</v>
      </c>
      <c r="D31" s="99">
        <v>21598.0</v>
      </c>
      <c r="E31" s="99">
        <v>4648.0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53885</v>
      </c>
      <c r="D32" s="99">
        <v>43108.0</v>
      </c>
      <c r="E32" s="99">
        <v>8083.0</v>
      </c>
      <c r="F32" s="99">
        <v>2694.0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102" t="s">
        <v>139</v>
      </c>
      <c r="C34" s="98">
        <f t="shared" si="1"/>
        <v>1433559</v>
      </c>
      <c r="D34" s="99">
        <v>1433559.0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140</v>
      </c>
      <c r="C35" s="98">
        <f t="shared" si="1"/>
        <v>349968</v>
      </c>
      <c r="D35" s="99">
        <v>349968.0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141</v>
      </c>
      <c r="C36" s="98">
        <f t="shared" si="1"/>
        <v>109251</v>
      </c>
      <c r="D36" s="99">
        <v>109251.0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74257</v>
      </c>
      <c r="D37" s="99">
        <v>7625.0</v>
      </c>
      <c r="E37" s="99">
        <v>66632.0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216740</v>
      </c>
      <c r="D38" s="99">
        <v>49668.0</v>
      </c>
      <c r="E38" s="99">
        <v>57081.0</v>
      </c>
      <c r="F38" s="99">
        <v>109991.0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9775208</v>
      </c>
      <c r="D40" s="104">
        <f t="shared" si="2"/>
        <v>7548441</v>
      </c>
      <c r="E40" s="104">
        <f t="shared" si="2"/>
        <v>1209642</v>
      </c>
      <c r="F40" s="104">
        <f t="shared" si="2"/>
        <v>1017125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CINCINNATI OPERA</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945738.0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2187269.0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173811.0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129506.0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1.0208282E7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7334339.0</v>
      </c>
      <c r="E12" s="109">
        <f>D11-D12</f>
        <v>2873943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2.2075675E7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9339319.0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941803.0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3030.0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38670094</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664129.0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3000.0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2848021.0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3515150</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9288622.0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2.5866322E7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35154944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38670094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CINCINNATI OPERA</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2021'!C40</f>
        <v>9775208</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2021'!C31</f>
        <v>26246</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9748962</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812413.5</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2021'!E2+'Balance Sheet 2021'!E3</f>
        <v>945738</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1.164109164</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2021'!E30</f>
        <v>9288622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2021'!C40</f>
        <v>9775208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814600.6667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11.40266928</v>
      </c>
      <c r="E14" s="150" t="s">
        <v>192</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2021'!E13:E15)</f>
        <v>32356797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2021'!C40</f>
        <v>9775208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814600.6667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39.72105392</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40.88516308</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2021'!E2:E7,'Revenues 2021'!F10:F15)</f>
        <v>4247736</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2021'!F44</f>
        <v>9059915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0.4688494318</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2021'!C7:C9)</f>
        <v>4955233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2021'!C10:C12)</f>
        <v>514746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5469979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2021'!C40</f>
        <v>9775208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0.5595767374</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2021'!C10:C11)</f>
        <v>317019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2021'!C7:C9)</f>
        <v>4955233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0.06397660816</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221</v>
      </c>
      <c r="D41" s="75">
        <f>'Expenses 2021'!D40</f>
        <v>7548441</v>
      </c>
      <c r="E41" s="165">
        <f t="shared" ref="E41:E44" si="1">D41/$D$44</f>
        <v>0.7722025966</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2021'!E40</f>
        <v>1209642</v>
      </c>
      <c r="E42" s="165">
        <f t="shared" si="1"/>
        <v>0.123745909</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2021'!F40</f>
        <v>1017125</v>
      </c>
      <c r="E43" s="165">
        <f t="shared" si="1"/>
        <v>0.1040514944</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9775208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2021'!F9</f>
        <v>5970995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2021'!F40</f>
        <v>1017125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5.870463316</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2021'!E2:E10)</f>
        <v>3436324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2021'!E19:E22)</f>
        <v>667129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5.150913841</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2021'!E18</f>
        <v>38670094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CINCINNATI OPERA</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688850.0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92033.0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1373989.0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2729576.0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6565.0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4884448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1313876.0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68</v>
      </c>
      <c r="D11" s="61"/>
      <c r="E11" s="61"/>
      <c r="F11" s="62">
        <v>242630.0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242</v>
      </c>
      <c r="D12" s="61"/>
      <c r="E12" s="61"/>
      <c r="F12" s="62">
        <v>24133.0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65</v>
      </c>
      <c r="D13" s="61"/>
      <c r="E13" s="61"/>
      <c r="F13" s="62">
        <v>13900.0</v>
      </c>
      <c r="G13" s="172"/>
      <c r="H13" s="43"/>
      <c r="J13" s="172"/>
      <c r="K13" s="43"/>
      <c r="L13" s="43"/>
      <c r="M13" s="43"/>
      <c r="N13" s="43"/>
      <c r="O13" s="43"/>
      <c r="P13" s="43"/>
      <c r="Q13" s="43"/>
      <c r="R13" s="43"/>
      <c r="S13" s="43"/>
      <c r="T13" s="43"/>
      <c r="U13" s="43"/>
      <c r="V13" s="43"/>
      <c r="W13" s="43"/>
      <c r="X13" s="43"/>
      <c r="Y13" s="43"/>
      <c r="Z13" s="43"/>
    </row>
    <row r="14">
      <c r="A14" s="49"/>
      <c r="B14" s="45" t="s">
        <v>54</v>
      </c>
      <c r="C14" s="174" t="s">
        <v>66</v>
      </c>
      <c r="D14" s="61"/>
      <c r="E14" s="61"/>
      <c r="F14" s="62">
        <v>11305.0</v>
      </c>
      <c r="G14" s="172"/>
      <c r="H14" s="43"/>
      <c r="J14" s="172"/>
      <c r="K14" s="43"/>
      <c r="L14" s="43"/>
      <c r="M14" s="43"/>
      <c r="N14" s="43"/>
      <c r="O14" s="43"/>
      <c r="P14" s="43"/>
      <c r="Q14" s="43"/>
      <c r="R14" s="43"/>
      <c r="S14" s="43"/>
      <c r="T14" s="43"/>
      <c r="U14" s="43"/>
      <c r="V14" s="43"/>
      <c r="W14" s="43"/>
      <c r="X14" s="43"/>
      <c r="Y14" s="43"/>
      <c r="Z14" s="43"/>
    </row>
    <row r="15">
      <c r="A15" s="52"/>
      <c r="B15" s="45" t="s">
        <v>56</v>
      </c>
      <c r="C15" s="174" t="s">
        <v>243</v>
      </c>
      <c r="D15" s="61"/>
      <c r="E15" s="61"/>
      <c r="F15" s="62">
        <v>7000.0</v>
      </c>
      <c r="G15" s="43"/>
      <c r="H15" s="43"/>
      <c r="J15" s="172"/>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1612844</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921633.0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244</v>
      </c>
      <c r="D26" s="50">
        <v>2854931.0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3059998.0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-205067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-205067</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180129.0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166240.0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13889</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60" t="s">
        <v>101</v>
      </c>
      <c r="D39" s="74"/>
      <c r="E39" s="48">
        <v>2577.0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2577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7230324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CINCINNATI OPERA</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729657</v>
      </c>
      <c r="D7" s="99">
        <v>351558.0</v>
      </c>
      <c r="E7" s="99">
        <v>169044.0</v>
      </c>
      <c r="F7" s="99">
        <v>209055.0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3697101</v>
      </c>
      <c r="D9" s="99">
        <v>2789334.0</v>
      </c>
      <c r="E9" s="99">
        <v>651282.0</v>
      </c>
      <c r="F9" s="99">
        <v>256485.0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34787</v>
      </c>
      <c r="D10" s="99">
        <v>17566.0</v>
      </c>
      <c r="E10" s="99">
        <v>12670.0</v>
      </c>
      <c r="F10" s="99">
        <v>4551.0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310335</v>
      </c>
      <c r="D11" s="99">
        <v>171870.0</v>
      </c>
      <c r="E11" s="99">
        <v>102858.0</v>
      </c>
      <c r="F11" s="99">
        <v>35607.0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190117</v>
      </c>
      <c r="D12" s="99">
        <v>103986.0</v>
      </c>
      <c r="E12" s="99">
        <v>55183.0</v>
      </c>
      <c r="F12" s="99">
        <v>30948.0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10154</v>
      </c>
      <c r="D15" s="99">
        <v>0.0</v>
      </c>
      <c r="E15" s="99">
        <v>10154.0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19793</v>
      </c>
      <c r="D16" s="99">
        <v>0.0</v>
      </c>
      <c r="E16" s="99">
        <v>19793.0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187233</v>
      </c>
      <c r="D20" s="99">
        <v>112217.0</v>
      </c>
      <c r="E20" s="99">
        <v>56313.0</v>
      </c>
      <c r="F20" s="99">
        <v>18703.0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339833</v>
      </c>
      <c r="D21" s="99">
        <v>250158.0</v>
      </c>
      <c r="E21" s="99">
        <v>0.0</v>
      </c>
      <c r="F21" s="99">
        <v>89675.0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93773</v>
      </c>
      <c r="D22" s="99">
        <v>15629.0</v>
      </c>
      <c r="E22" s="99">
        <v>75624.0</v>
      </c>
      <c r="F22" s="99">
        <v>2520.0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128405</v>
      </c>
      <c r="D23" s="99">
        <v>89883.0</v>
      </c>
      <c r="E23" s="99">
        <v>19261.0</v>
      </c>
      <c r="F23" s="99">
        <v>19261.0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677457</v>
      </c>
      <c r="D25" s="99">
        <v>629341.0</v>
      </c>
      <c r="E25" s="99">
        <v>38219.0</v>
      </c>
      <c r="F25" s="99">
        <v>9897.0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462206</v>
      </c>
      <c r="D26" s="99">
        <v>441466.0</v>
      </c>
      <c r="E26" s="99">
        <v>20487.0</v>
      </c>
      <c r="F26" s="99">
        <v>253.0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8668</v>
      </c>
      <c r="D28" s="99">
        <v>1212.0</v>
      </c>
      <c r="E28" s="99">
        <v>7161.0</v>
      </c>
      <c r="F28" s="99">
        <v>295.0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23417</v>
      </c>
      <c r="D31" s="99">
        <v>20918.0</v>
      </c>
      <c r="E31" s="99">
        <v>2499.0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63067</v>
      </c>
      <c r="D32" s="99">
        <v>50454.0</v>
      </c>
      <c r="E32" s="99">
        <v>9460.0</v>
      </c>
      <c r="F32" s="99">
        <v>3153.0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245</v>
      </c>
      <c r="C34" s="98">
        <f t="shared" si="1"/>
        <v>1324859</v>
      </c>
      <c r="D34" s="99">
        <v>1324859.0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140</v>
      </c>
      <c r="C35" s="98">
        <f t="shared" si="1"/>
        <v>294112</v>
      </c>
      <c r="D35" s="99">
        <v>294112.0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8">
        <f t="shared" si="1"/>
        <v>142965</v>
      </c>
      <c r="D36" s="99">
        <v>0.0</v>
      </c>
      <c r="E36" s="99">
        <v>0.0</v>
      </c>
      <c r="F36" s="99">
        <v>142965.0</v>
      </c>
      <c r="G36" s="43"/>
      <c r="H36" s="43"/>
      <c r="I36" s="43"/>
      <c r="J36" s="43"/>
      <c r="K36" s="43"/>
      <c r="L36" s="43"/>
      <c r="M36" s="43"/>
      <c r="N36" s="43"/>
      <c r="O36" s="43"/>
      <c r="P36" s="43"/>
      <c r="Q36" s="43"/>
      <c r="R36" s="43"/>
      <c r="S36" s="43"/>
      <c r="T36" s="43"/>
      <c r="U36" s="43"/>
      <c r="V36" s="43"/>
      <c r="W36" s="43"/>
      <c r="X36" s="43"/>
      <c r="Y36" s="43"/>
      <c r="Z36" s="43"/>
    </row>
    <row r="37">
      <c r="A37" s="45" t="s">
        <v>52</v>
      </c>
      <c r="B37" s="60" t="s">
        <v>247</v>
      </c>
      <c r="C37" s="98">
        <f t="shared" si="1"/>
        <v>87100</v>
      </c>
      <c r="D37" s="99">
        <v>87100.0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103299</v>
      </c>
      <c r="D38" s="99">
        <v>7883.0</v>
      </c>
      <c r="E38" s="99">
        <v>95416.0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8928338</v>
      </c>
      <c r="D40" s="104">
        <f t="shared" si="2"/>
        <v>6759546</v>
      </c>
      <c r="E40" s="104">
        <f t="shared" si="2"/>
        <v>1345424</v>
      </c>
      <c r="F40" s="104">
        <f t="shared" si="2"/>
        <v>823368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CINCINNATI OPERA</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1803470.0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1186137.0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175221.0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49565.0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1.0267295E7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7647713.0</v>
      </c>
      <c r="E12" s="109">
        <f>D11-D12</f>
        <v>2619582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2.2045152E7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9722953.0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633804.0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38235884</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335562.0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40000.0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2570021.0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2945583</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9144415.0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2.6145886E7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35290301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38235884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