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<sst xmlns="http://schemas.openxmlformats.org/spreadsheetml/2006/main" count="868" uniqueCount="249">
  <si>
    <t>FAMILY JUSTICE ALLIANCE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</si>
  <si>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</si>
  <si>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</si>
  <si>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</si>
  <si>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</si>
  <si>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</si>
  <si>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</si>
  <si>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</si>
  <si>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</si>
  <si>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</si>
  <si>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</si>
  <si>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</si>
  <si>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</si>
  <si>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</si>
  <si>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</si>
  <si>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</si>
  <si>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</si>
  <si>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</si>
  <si>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</si>
  <si>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</si>
  <si>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</si>
  <si>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</si>
  <si>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</si>
  <si>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</si>
  <si>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</si>
  <si>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</si>
  <si>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</si>
  <si>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</si>
  <si>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</si>
  <si>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</si>
  <si>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</si>
  <si>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</si>
  <si>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</si>
  <si>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</si>
  <si>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</si>
  <si>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</si>
  <si>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</si>
  <si>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</si>
  <si>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</si>
  <si>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</si>
  <si>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</si>
  <si>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</si>
  <si>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</si>
  <si>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</si>
  <si>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</si>
  <si>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</si>
  <si>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</si>
  <si>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</si>
  <si>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</si>
  <si>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</si>
  <si>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</si>
  <si>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</si>
  <si>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</si>
  <si>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</si>
  <si>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</si>
  <si>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</si>
  <si>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</si>
  <si>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</si>
  <si>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</si>
  <si>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</si>
  <si>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</si>
  <si>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</si>
  <si>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</si>
  <si>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</si>
  <si>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</si>
  <si>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</si>
  <si>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</si>
  <si>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</si>
  <si>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</si>
  <si>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</si>
  <si>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</si>
  <si>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</si>
  <si>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</si>
  <si>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</si>
  <si>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</si>
  <si>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</si>
  <si>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</si>
  <si>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</si>
  <si>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</si>
  <si>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</si>
  <si>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</si>
  <si>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</si>
  <si>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</si>
  <si>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</si>
  <si>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</si>
  <si>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</si>
  <si>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</si>
  <si>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</si>
  <si>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</si>
  <si>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</si>
  <si>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</si>
  <si>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</si>
  <si>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</si>
  <si>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</si>
  <si>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</si>
  <si>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</si>
  <si>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</si>
  <si>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</si>
  <si>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</si>
  <si>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</si>
  <si>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</si>
  <si>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</si>
  <si>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</si>
  <si>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</si>
  <si>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</si>
  <si>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</si>
  <si>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</si>
  <si>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</si>
  <si>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</si>
  <si>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</si>
  <si>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</si>
  <si>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</si>
  <si>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</si>
  <si>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</si>
  <si>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</si>
  <si>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</si>
  <si>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</si>
  <si>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</si>
  <si>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</si>
  <si>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</si>
  <si>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</si>
  <si>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</si>
  <si>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</si>
  <si>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</si>
  <si>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</si>
  <si>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</si>
  <si>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</si>
  <si>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</si>
  <si>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</si>
  <si>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</si>
  <si>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</si>
  <si>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</si>
  <si>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</si>
  <si>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SERVICES</t>
  </si>
  <si>
    <t>Client services</t>
  </si>
  <si>
    <t>Outgoing Awards, Honoria</t>
  </si>
  <si>
    <t>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</si>
  <si>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</si>
  <si>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</si>
  <si>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</si>
  <si>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</si>
  <si>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</si>
  <si>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</si>
  <si>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</si>
  <si>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</si>
  <si>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</si>
  <si>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</si>
  <si>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</si>
  <si>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</si>
  <si>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</si>
  <si>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</si>
  <si>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</si>
  <si>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</si>
  <si>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</si>
  <si>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</si>
  <si>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</si>
  <si>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</si>
  <si>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</si>
  <si>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</si>
  <si>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</si>
  <si>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</si>
  <si>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</si>
  <si>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</si>
  <si>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</si>
  <si>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</si>
  <si>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</si>
  <si>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</si>
  <si>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</si>
  <si>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</si>
  <si>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</si>
  <si>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</si>
  <si>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</si>
  <si>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</si>
  <si>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</si>
  <si>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</si>
  <si>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</si>
  <si>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</si>
  <si>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</si>
  <si>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</si>
  <si>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</si>
  <si>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</si>
  <si>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</si>
  <si>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</si>
  <si>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</si>
  <si>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</si>
  <si>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</si>
  <si>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</si>
  <si>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</si>
  <si>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</si>
  <si>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</si>
  <si>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</si>
  <si>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</si>
  <si>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</si>
  <si>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</si>
  <si>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</si>
  <si>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</si>
  <si>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</si>
  <si>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</si>
  <si>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</si>
  <si>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</si>
  <si>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</si>
  <si>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</si>
  <si>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</si>
  <si>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</si>
  <si>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</si>
  <si>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</si>
  <si>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</si>
  <si>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</si>
  <si>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</si>
  <si>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</si>
  <si>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</si>
  <si>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</si>
  <si>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</si>
  <si>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</si>
  <si>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</si>
  <si>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</si>
  <si>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</si>
  <si>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</si>
  <si>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</si>
  <si>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</si>
  <si>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</si>
  <si>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</si>
  <si>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</si>
  <si>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</si>
  <si>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</si>
  <si>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</si>
  <si>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</si>
  <si>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</si>
  <si>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</si>
  <si>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</si>
  <si>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</si>
  <si>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</si>
  <si>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</si>
  <si>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</si>
  <si>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</si>
  <si>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</si>
  <si>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</si>
  <si>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</si>
  <si>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</si>
  <si>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</si>
  <si>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</si>
  <si>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DEPRECIATION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</si>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</sst>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FAMILY JUSTICE ALLIANCE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3955398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72271</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3883127</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323593.9167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1825622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5.6417068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2674331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3955398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329616.5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8.11346216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1316572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3955398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329616.5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3.994253928</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9.635960728</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2818045</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4619112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0.6100837131</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1483932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248373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1732305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3955398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0.4379597199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130384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1483932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0.08786386438</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239</v>
      </c>
      <c r="D41" s="75">
        <f>'Expenses 2022'!D40</f>
        <v>3157669</v>
      </c>
      <c r="E41" s="165">
        <f t="shared" ref="E41:E44" si="1">D41/$D$44</f>
        <v>0.7983189049</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687809</v>
      </c>
      <c r="E42" s="165">
        <f t="shared" si="1"/>
        <v>0.1738912241</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109920</v>
      </c>
      <c r="E43" s="165">
        <f t="shared" si="1"/>
        <v>0.02778987096</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3955398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4556138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109920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41.44958151</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2819998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291808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9.66388173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5428349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FAMILY JUSTICE ALLIANCE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121427.0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4498049.0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1732588.0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6352064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35100.0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-35100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238</v>
      </c>
      <c r="D39" s="74"/>
      <c r="E39" s="48">
        <v>164453.0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164453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6481417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FAMILY JUSTICE ALLIANCE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185538</v>
      </c>
      <c r="D7" s="99">
        <v>92769.0</v>
      </c>
      <c r="E7" s="99">
        <v>55661.0</v>
      </c>
      <c r="F7" s="99">
        <v>37108.0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2154899</v>
      </c>
      <c r="D9" s="99">
        <v>1764862.0</v>
      </c>
      <c r="E9" s="99">
        <v>390037.0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45686</v>
      </c>
      <c r="D10" s="99">
        <v>36595.0</v>
      </c>
      <c r="E10" s="99">
        <v>7949.0</v>
      </c>
      <c r="F10" s="99">
        <v>1142.0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169713</v>
      </c>
      <c r="D11" s="99">
        <v>133225.0</v>
      </c>
      <c r="E11" s="99">
        <v>30718.0</v>
      </c>
      <c r="F11" s="99">
        <v>5770.0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183756</v>
      </c>
      <c r="D12" s="99">
        <v>144248.0</v>
      </c>
      <c r="E12" s="99">
        <v>33260.0</v>
      </c>
      <c r="F12" s="99">
        <v>6248.0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196657</v>
      </c>
      <c r="D16" s="99">
        <v>154376.0</v>
      </c>
      <c r="E16" s="99">
        <v>35595.0</v>
      </c>
      <c r="F16" s="99">
        <v>6686.0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47596</v>
      </c>
      <c r="D22" s="99">
        <v>37363.0</v>
      </c>
      <c r="E22" s="99">
        <v>8615.0</v>
      </c>
      <c r="F22" s="99">
        <v>1618.0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50697</v>
      </c>
      <c r="D23" s="99">
        <v>39797.0</v>
      </c>
      <c r="E23" s="99">
        <v>9176.0</v>
      </c>
      <c r="F23" s="99">
        <v>1724.0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332829</v>
      </c>
      <c r="D25" s="99">
        <v>261271.0</v>
      </c>
      <c r="E25" s="99">
        <v>60242.0</v>
      </c>
      <c r="F25" s="99">
        <v>11316.0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32397</v>
      </c>
      <c r="D26" s="99">
        <v>32397.0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36248</v>
      </c>
      <c r="D28" s="99">
        <v>36248.0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30165</v>
      </c>
      <c r="D32" s="99">
        <v>23679.0</v>
      </c>
      <c r="E32" s="99">
        <v>5460.0</v>
      </c>
      <c r="F32" s="99">
        <v>1026.0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134</v>
      </c>
      <c r="C34" s="98">
        <f t="shared" si="1"/>
        <v>1535379</v>
      </c>
      <c r="D34" s="99">
        <v>1535379.0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133</v>
      </c>
      <c r="C35" s="98">
        <f t="shared" si="1"/>
        <v>236070</v>
      </c>
      <c r="D35" s="99">
        <v>185315.0</v>
      </c>
      <c r="E35" s="99">
        <v>42729.0</v>
      </c>
      <c r="F35" s="99">
        <v>8026.0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78724</v>
      </c>
      <c r="D36" s="99">
        <v>61798.0</v>
      </c>
      <c r="E36" s="99">
        <v>14249.0</v>
      </c>
      <c r="F36" s="99">
        <v>2677.0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36331</v>
      </c>
      <c r="D37" s="99">
        <v>28520.0</v>
      </c>
      <c r="E37" s="99">
        <v>6576.0</v>
      </c>
      <c r="F37" s="99">
        <v>1235.0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38911</v>
      </c>
      <c r="D38" s="99">
        <v>35735.0</v>
      </c>
      <c r="E38" s="99">
        <v>2674.0</v>
      </c>
      <c r="F38" s="99">
        <v>502.0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5391596</v>
      </c>
      <c r="D40" s="104">
        <f t="shared" si="2"/>
        <v>4603577</v>
      </c>
      <c r="E40" s="104">
        <f t="shared" si="2"/>
        <v>702941</v>
      </c>
      <c r="F40" s="104">
        <f t="shared" si="2"/>
        <v>85078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JUSTICE ALLIANCE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1821920.0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518472.0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1373238.0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64130.0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23877.0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447275.0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361510.0</v>
      </c>
      <c r="E12" s="109">
        <f>D11-D12</f>
        <v>85765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1477715.0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936610.0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6301727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365113.0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1450141.0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1815254</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3857623.0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628850.0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4486473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6301727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FAMILY JUSTICE ALLIANCE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5391596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5391596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449299.6667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2340392</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5.208977824</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3857623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5391596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449299.6667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8.585857694</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1477715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5391596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449299.6667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3.28892966</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8.497907484</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4498049</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6481417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0.6939916071</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2340437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399155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2739592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5391596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0.5081226412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215399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2340437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0.09203366722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2023'!D40</f>
        <v>4603577</v>
      </c>
      <c r="E41" s="165">
        <f t="shared" ref="E41:E44" si="1">D41/$D$44</f>
        <v>0.8538430921</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702941</v>
      </c>
      <c r="E42" s="165">
        <f t="shared" si="1"/>
        <v>0.1303771648</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85078</v>
      </c>
      <c r="E43" s="165">
        <f t="shared" si="1"/>
        <v>0.01577974314</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5391596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6352064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85078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74.66165166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3801637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365113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10.41222033</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6301727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FAMILY JUSTICE ALLIANCE</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180</v>
      </c>
      <c r="D5" s="177">
        <f>'Ratios 2021'!D8</f>
        <v>4.783217861</v>
      </c>
      <c r="E5" s="177">
        <f>'Ratios 2022'!D8</f>
        <v>5.6417068</v>
      </c>
      <c r="F5" s="177">
        <f>'Ratios 2023'!D8</f>
        <v>5.208977824</v>
      </c>
      <c r="G5" s="177">
        <f>average(D5:F5)</f>
        <v>5.211300828</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188</v>
      </c>
      <c r="D10" s="149">
        <f>'Ratios 2021'!D14</f>
        <v>9.068721109</v>
      </c>
      <c r="E10" s="149">
        <f>'Ratios 2022'!D14</f>
        <v>8.11346216</v>
      </c>
      <c r="F10" s="149">
        <f>'Ratios 2023'!D14</f>
        <v>8.585857694</v>
      </c>
      <c r="G10" s="177">
        <f>average(D10:F10)</f>
        <v>8.589346988</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3.92594774</v>
      </c>
      <c r="E15" s="180">
        <f>'Ratios 2022'!D20</f>
        <v>3.994253928</v>
      </c>
      <c r="F15" s="180">
        <f>'Ratios 2023'!D20</f>
        <v>3.28892966</v>
      </c>
      <c r="G15" s="177">
        <f>average(D15:F15)</f>
        <v>3.73637711</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0.5417824715</v>
      </c>
      <c r="E20" s="163">
        <f>'Ratios 2022'!D26</f>
        <v>0.6100837131</v>
      </c>
      <c r="F20" s="163">
        <f>'Ratios 2023'!D26</f>
        <v>0.6939916071</v>
      </c>
      <c r="G20" s="181">
        <f>average(D20:F20)</f>
        <v>0.6152859305</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0.4111370956</v>
      </c>
      <c r="E25" s="163">
        <f>'Ratios 2022'!D33</f>
        <v>0.4379597199</v>
      </c>
      <c r="F25" s="163">
        <f>'Ratios 2023'!D33</f>
        <v>0.5081226412</v>
      </c>
      <c r="G25" s="181">
        <f>average(D25:F25)</f>
        <v>0.4524064856</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0.09101258606</v>
      </c>
      <c r="E30" s="163">
        <f>'Ratios 2022'!D38</f>
        <v>0.08786386438</v>
      </c>
      <c r="F30" s="163">
        <f>'Ratios 2023'!D38</f>
        <v>0.09203366722</v>
      </c>
      <c r="G30" s="181">
        <f>average(D30:F30)</f>
        <v>0.09030337255</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0.8024252845</v>
      </c>
      <c r="E35" s="163">
        <f>'Ratios 2022'!E41</f>
        <v>0.7983189049</v>
      </c>
      <c r="F35" s="163">
        <f>'Ratios 2023'!E41</f>
        <v>0.8538430921</v>
      </c>
      <c r="G35" s="181">
        <f t="shared" ref="G35:G37" si="1">average(D35:F35)</f>
        <v>0.8181957605</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0.1681971246</v>
      </c>
      <c r="E36" s="163">
        <f>'Ratios 2022'!E42</f>
        <v>0.1738912241</v>
      </c>
      <c r="F36" s="163">
        <f>'Ratios 2023'!E42</f>
        <v>0.1303771648</v>
      </c>
      <c r="G36" s="181">
        <f t="shared" si="1"/>
        <v>0.1574885045</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0.02937759091</v>
      </c>
      <c r="E37" s="163">
        <f>'Ratios 2022'!E43</f>
        <v>0.02778987096</v>
      </c>
      <c r="F37" s="163">
        <f>'Ratios 2023'!E43</f>
        <v>0.01577974314</v>
      </c>
      <c r="G37" s="181">
        <f t="shared" si="1"/>
        <v>0.024315735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45.95168316</v>
      </c>
      <c r="E42" s="166">
        <f>'Ratios 2022'!D49</f>
        <v>41.44958151</v>
      </c>
      <c r="F42" s="166">
        <f>'Ratios 2023'!D49</f>
        <v>74.66165166</v>
      </c>
      <c r="G42" s="183">
        <f>average(D42:F42)</f>
        <v>54.02097211</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6.998772396</v>
      </c>
      <c r="E47" s="149">
        <f>'Ratios 2022'!D54</f>
        <v>9.66388173</v>
      </c>
      <c r="F47" s="149">
        <f>'Ratios 2023'!D54</f>
        <v>10.41222033</v>
      </c>
      <c r="G47" s="177">
        <f>average(D47:F47)</f>
        <v>9.024958151</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FAMILY JUSTICE ALLIANCE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 JUSTICE ALLIANCE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94445.0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2269614.0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1834822.0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4198881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9720.0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-9720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4189161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FAMILY JUSTICE ALLIANCE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171106</v>
      </c>
      <c r="D7" s="99">
        <v>85553.0</v>
      </c>
      <c r="E7" s="99">
        <v>51332.0</v>
      </c>
      <c r="F7" s="99">
        <v>34221.0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921611</v>
      </c>
      <c r="D9" s="99">
        <v>754799.0</v>
      </c>
      <c r="E9" s="99">
        <v>166812.0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18075</v>
      </c>
      <c r="D10" s="99">
        <v>14478.0</v>
      </c>
      <c r="E10" s="99">
        <v>3145.0</v>
      </c>
      <c r="F10" s="99">
        <v>452.0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81376</v>
      </c>
      <c r="D11" s="99">
        <v>63880.0</v>
      </c>
      <c r="E11" s="99">
        <v>14729.0</v>
      </c>
      <c r="F11" s="99">
        <v>2767.0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86632</v>
      </c>
      <c r="D12" s="99">
        <v>68007.0</v>
      </c>
      <c r="E12" s="99">
        <v>15680.0</v>
      </c>
      <c r="F12" s="99">
        <v>2945.0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125042</v>
      </c>
      <c r="D16" s="99">
        <v>98158.0</v>
      </c>
      <c r="E16" s="99">
        <v>22633.0</v>
      </c>
      <c r="F16" s="99">
        <v>4251.0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37157</v>
      </c>
      <c r="D22" s="99">
        <v>29169.0</v>
      </c>
      <c r="E22" s="99">
        <v>6725.0</v>
      </c>
      <c r="F22" s="99">
        <v>1263.0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49445</v>
      </c>
      <c r="D23" s="99">
        <v>38814.0</v>
      </c>
      <c r="E23" s="99">
        <v>8950.0</v>
      </c>
      <c r="F23" s="99">
        <v>1681.0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341008</v>
      </c>
      <c r="D25" s="99">
        <v>267691.0</v>
      </c>
      <c r="E25" s="99">
        <v>61723.0</v>
      </c>
      <c r="F25" s="99">
        <v>11594.0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3206</v>
      </c>
      <c r="D26" s="99">
        <v>3206.0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1634</v>
      </c>
      <c r="D28" s="99">
        <v>1634.0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73169</v>
      </c>
      <c r="D31" s="99">
        <v>57437.0</v>
      </c>
      <c r="E31" s="99">
        <v>13244.0</v>
      </c>
      <c r="F31" s="99">
        <v>2488.0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15152</v>
      </c>
      <c r="D32" s="99">
        <v>11894.0</v>
      </c>
      <c r="E32" s="99">
        <v>2743.0</v>
      </c>
      <c r="F32" s="99">
        <v>515.0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833215</v>
      </c>
      <c r="D34" s="99">
        <v>654074.0</v>
      </c>
      <c r="E34" s="99">
        <v>150812.0</v>
      </c>
      <c r="F34" s="99">
        <v>28329.0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291458</v>
      </c>
      <c r="D35" s="99">
        <v>291458.0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35525</v>
      </c>
      <c r="D36" s="99">
        <v>35525.0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15242</v>
      </c>
      <c r="D37" s="99">
        <v>11965.0</v>
      </c>
      <c r="E37" s="99">
        <v>2759.0</v>
      </c>
      <c r="F37" s="99">
        <v>518.0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10345</v>
      </c>
      <c r="D38" s="99">
        <v>8120.0</v>
      </c>
      <c r="E38" s="99">
        <v>1873.0</v>
      </c>
      <c r="F38" s="99">
        <v>352.0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3110398</v>
      </c>
      <c r="D40" s="104">
        <f t="shared" si="2"/>
        <v>2495862</v>
      </c>
      <c r="E40" s="104">
        <f t="shared" si="2"/>
        <v>523160</v>
      </c>
      <c r="F40" s="104">
        <f t="shared" si="2"/>
        <v>91376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JUSTICE ALLIANCE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905992.0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304652.0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947497.0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40377.0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24936.0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445898.0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252908.0</v>
      </c>
      <c r="E12" s="109">
        <f>D11-D12</f>
        <v>192990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1017605.0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6750.0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3440799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317692.0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308387.0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626079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2350611.0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464109.0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2814720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3440799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FAMILY JUSTICE ALLIANCE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3110398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73169</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3037229</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253102.4167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1210644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4.783217861</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2350611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3110398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259199.8333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9.068721109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1017605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3110398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259199.8333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3.92594774</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8.709165601</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2269614</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4189161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0.5417824715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1092717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186083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1278800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3110398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0.4111370956</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99451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1092717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0.09101258606</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2495862</v>
      </c>
      <c r="E41" s="165">
        <f t="shared" ref="E41:E44" si="1">D41/$D$44</f>
        <v>0.8024252845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523160</v>
      </c>
      <c r="E42" s="165">
        <f t="shared" si="1"/>
        <v>0.1681971246</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91376</v>
      </c>
      <c r="E43" s="165">
        <f t="shared" si="1"/>
        <v>0.02937759091</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3110398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4198881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91376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45.95168316</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2223454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317692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6.998772396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3440799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 JUSTICE ALLIANCE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78538.0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2818045.0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1659555.0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4556138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2500.0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-2500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238</v>
      </c>
      <c r="D39" s="74"/>
      <c r="E39" s="48">
        <v>65474.0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65474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4619112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FAMILY JUSTICE ALLIANCE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176736</v>
      </c>
      <c r="D7" s="99">
        <v>88368.0</v>
      </c>
      <c r="E7" s="99">
        <v>53021.0</v>
      </c>
      <c r="F7" s="99">
        <v>35347.0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1307196</v>
      </c>
      <c r="D9" s="99">
        <v>1070593.0</v>
      </c>
      <c r="E9" s="99">
        <v>236603.0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29278</v>
      </c>
      <c r="D10" s="99">
        <v>23452.0</v>
      </c>
      <c r="E10" s="99">
        <v>5094.0</v>
      </c>
      <c r="F10" s="99">
        <v>732.0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101106</v>
      </c>
      <c r="D11" s="99">
        <v>79368.0</v>
      </c>
      <c r="E11" s="99">
        <v>18300.0</v>
      </c>
      <c r="F11" s="99">
        <v>3438.0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117989</v>
      </c>
      <c r="D12" s="99">
        <v>92621.0</v>
      </c>
      <c r="E12" s="99">
        <v>21356.0</v>
      </c>
      <c r="F12" s="99">
        <v>4012.0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168330</v>
      </c>
      <c r="D16" s="99">
        <v>132139.0</v>
      </c>
      <c r="E16" s="99">
        <v>30468.0</v>
      </c>
      <c r="F16" s="99">
        <v>5723.0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62012</v>
      </c>
      <c r="D22" s="99">
        <v>48680.0</v>
      </c>
      <c r="E22" s="99">
        <v>11224.0</v>
      </c>
      <c r="F22" s="99">
        <v>2108.0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52517</v>
      </c>
      <c r="D23" s="99">
        <v>41225.0</v>
      </c>
      <c r="E23" s="99">
        <v>9506.0</v>
      </c>
      <c r="F23" s="99">
        <v>1786.0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377330</v>
      </c>
      <c r="D25" s="99">
        <v>296204.0</v>
      </c>
      <c r="E25" s="99">
        <v>68297.0</v>
      </c>
      <c r="F25" s="99">
        <v>12829.0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14396</v>
      </c>
      <c r="D26" s="99">
        <v>14396.0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17124</v>
      </c>
      <c r="D28" s="99">
        <v>17124.0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72271</v>
      </c>
      <c r="D31" s="99">
        <v>56733.0</v>
      </c>
      <c r="E31" s="99">
        <v>13081.0</v>
      </c>
      <c r="F31" s="99">
        <v>2457.0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18996</v>
      </c>
      <c r="D32" s="99">
        <v>14912.0</v>
      </c>
      <c r="E32" s="99">
        <v>3438.0</v>
      </c>
      <c r="F32" s="99">
        <v>646.0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1172813</v>
      </c>
      <c r="D34" s="99">
        <v>920658.0</v>
      </c>
      <c r="E34" s="99">
        <v>212279.0</v>
      </c>
      <c r="F34" s="99">
        <v>39876.0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223574</v>
      </c>
      <c r="D35" s="99">
        <v>223574.0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18889</v>
      </c>
      <c r="D36" s="99">
        <v>14828.0</v>
      </c>
      <c r="E36" s="99">
        <v>3419.0</v>
      </c>
      <c r="F36" s="99">
        <v>642.0</v>
      </c>
      <c r="G36" s="43"/>
      <c r="H36" s="43"/>
      <c r="I36" s="43"/>
      <c r="J36" s="43"/>
      <c r="K36" s="43"/>
      <c r="L36" s="43"/>
      <c r="M36" s="43"/>
      <c r="N36" s="43"/>
      <c r="O36" s="43"/>
      <c r="P36" s="43"/>
      <c r="Q36" s="43"/>
      <c r="R36" s="43"/>
      <c r="S36" s="43"/>
      <c r="T36" s="43"/>
      <c r="U36" s="43"/>
      <c r="V36" s="43"/>
      <c r="W36" s="43"/>
      <c r="X36" s="43"/>
      <c r="Y36" s="43"/>
      <c r="Z36" s="43"/>
    </row>
    <row r="37">
      <c r="A37" s="45" t="s">
        <v>52</v>
      </c>
      <c r="B37" s="60" t="s">
        <v>135</v>
      </c>
      <c r="C37" s="98">
        <f t="shared" si="1"/>
        <v>15320</v>
      </c>
      <c r="D37" s="99">
        <v>15320.0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9521</v>
      </c>
      <c r="D38" s="99">
        <v>7474.0</v>
      </c>
      <c r="E38" s="99">
        <v>1723.0</v>
      </c>
      <c r="F38" s="99">
        <v>324.0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3955398</v>
      </c>
      <c r="D40" s="104">
        <f t="shared" si="2"/>
        <v>3157669</v>
      </c>
      <c r="E40" s="104">
        <f t="shared" si="2"/>
        <v>687809</v>
      </c>
      <c r="F40" s="104">
        <f t="shared" si="2"/>
        <v>109920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JUSTICE ALLIANCE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1518057.0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307565.0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865611.0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103058.0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25707.0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447275.0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325179.0</v>
      </c>
      <c r="E12" s="109">
        <f>D11-D12</f>
        <v>122096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1316572.0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1169683.0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5428349</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291808.0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1875411.0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2167219</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2674331.0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586799.0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3261130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5428349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