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<sst xmlns="http://schemas.openxmlformats.org/spreadsheetml/2006/main" count="869" uniqueCount="252">
  <si>
    <t>WENDE MUSEUM</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</si>
  <si>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</si>
  <si>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</si>
  <si>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</si>
  <si>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</si>
  <si>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</si>
  <si>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</si>
  <si>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</si>
  <si>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</si>
  <si>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</si>
  <si>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</si>
  <si>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</si>
  <si>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</si>
  <si>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</si>
  <si>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</si>
  <si>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</si>
  <si>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</si>
  <si>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</si>
  <si>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</si>
  <si>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</si>
  <si>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</si>
  <si>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</si>
  <si>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</si>
  <si>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</si>
  <si>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</si>
  <si>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</si>
  <si>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</si>
  <si>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</si>
  <si>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</si>
  <si>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</si>
  <si>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</si>
  <si>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</si>
  <si>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</si>
  <si>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</si>
  <si>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</si>
  <si>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</si>
  <si>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</si>
  <si>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</si>
  <si>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</si>
  <si>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</si>
  <si>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</si>
  <si>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</si>
  <si>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</si>
  <si>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</si>
  <si>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</si>
  <si>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</si>
  <si>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</si>
  <si>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</si>
  <si>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</si>
  <si>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</si>
  <si>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</si>
  <si>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</si>
  <si>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</si>
  <si>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</si>
  <si>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</si>
  <si>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</si>
  <si>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</si>
  <si>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</si>
  <si>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</si>
  <si>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</si>
  <si>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</si>
  <si>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</si>
  <si>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</si>
  <si>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</si>
  <si>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</si>
  <si>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</si>
  <si>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</si>
  <si>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</si>
  <si>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</si>
  <si>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</si>
  <si>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</si>
  <si>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</si>
  <si>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</si>
  <si>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</si>
  <si>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</si>
  <si>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</si>
  <si>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</si>
  <si>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</si>
  <si>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</si>
  <si>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</si>
  <si>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</si>
  <si>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</si>
  <si>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</si>
  <si>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</si>
  <si>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</si>
  <si>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</si>
  <si>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</si>
  <si>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</si>
  <si>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</si>
  <si>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</si>
  <si>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</si>
  <si>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</si>
  <si>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</si>
  <si>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</si>
  <si>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</si>
  <si>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</si>
  <si>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SETTLEMENT INCOME</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</si>
  <si>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</si>
  <si>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</si>
  <si>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</si>
  <si>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</si>
  <si>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</si>
  <si>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</si>
  <si>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</si>
  <si>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</si>
  <si>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</si>
  <si>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</si>
  <si>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</si>
  <si>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</si>
  <si>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</si>
  <si>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</si>
  <si>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</si>
  <si>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</si>
  <si>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</si>
  <si>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</si>
  <si>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</si>
  <si>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</si>
  <si>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</si>
  <si>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</si>
  <si>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</si>
  <si>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</si>
  <si>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</si>
  <si>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</si>
  <si>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</si>
  <si>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</si>
  <si>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</si>
  <si>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</si>
  <si>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</si>
  <si>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</si>
  <si>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</si>
  <si>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</si>
  <si>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</si>
  <si>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</si>
  <si>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</si>
  <si>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</si>
  <si>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FACILITY COSTS</t>
  </si>
  <si>
    <t>SUPPLIES AND EQUIPMENT</t>
  </si>
  <si>
    <t>EXHIBITIONS AND PROGRAM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</si>
  <si>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</si>
  <si>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</si>
  <si>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</si>
  <si>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</si>
  <si>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</si>
  <si>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</si>
  <si>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</si>
  <si>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</si>
  <si>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</si>
  <si>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</si>
  <si>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</si>
  <si>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</si>
  <si>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</si>
  <si>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</si>
  <si>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</si>
  <si>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</si>
  <si>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</si>
  <si>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</si>
  <si>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</si>
  <si>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</si>
  <si>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</si>
  <si>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</si>
  <si>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</si>
  <si>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</si>
  <si>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</si>
  <si>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</si>
  <si>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</si>
  <si>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</si>
  <si>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</si>
  <si>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</si>
  <si>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</si>
  <si>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</si>
  <si>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</si>
  <si>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</si>
  <si>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</si>
  <si>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</si>
  <si>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</si>
  <si>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</si>
  <si>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</si>
  <si>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</si>
  <si>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</si>
  <si>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</si>
  <si>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</si>
  <si>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</si>
  <si>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</si>
  <si>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</si>
  <si>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</si>
  <si>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</si>
  <si>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</si>
  <si>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</si>
  <si>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</si>
  <si>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</si>
  <si>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</si>
  <si>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</si>
  <si>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</si>
  <si>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</si>
  <si>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</si>
  <si>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</si>
  <si>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</si>
  <si>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</si>
  <si>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</si>
  <si>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</si>
  <si>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</si>
  <si>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</si>
  <si>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</si>
  <si>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</si>
  <si>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</si>
  <si>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</si>
  <si>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</si>
  <si>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</si>
  <si>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</si>
  <si>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</si>
  <si>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</si>
  <si>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</si>
  <si>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</si>
  <si>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</si>
  <si>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</si>
  <si>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</si>
  <si>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</si>
  <si>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</si>
  <si>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</si>
  <si>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</si>
  <si>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</si>
  <si>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</si>
  <si>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</si>
  <si>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</si>
  <si>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</si>
  <si>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</si>
  <si>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</si>
  <si>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</si>
  <si>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</si>
  <si>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</si>
  <si>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</si>
  <si>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</si>
  <si>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</si>
  <si>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</si>
  <si>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</si>
  <si>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</si>
  <si>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</si>
  <si>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</si>
  <si>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</si>
  <si>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FACILITY COSTS</t>
  </si>
  <si>
    <t>MEALS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</si>
  <si>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</si>
  <si>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</si>
  <si>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EXHIBITIONS AND PROGRAM</t>
  </si>
  <si>
    <t>ARCHIVE PURCHASES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</si>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</sst>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WENDE MUSEUM</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2021'!C40</f>
        <v>3099117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2021'!C31</f>
        <v>421891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2677226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223102.1667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2021'!E2+'Balance Sheet 2021'!E3</f>
        <v>7484234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33.54621836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2021'!E30</f>
        <v>9036811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2021'!C40</f>
        <v>3099117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258259.75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34.99117071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2021'!E13:E15)</f>
        <v>20443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2021'!C40</f>
        <v>3099117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258259.75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0.07915674045</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33.6253751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2021'!E2:E7,'Revenues 2021'!F10:F15)</f>
        <v>21679114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2021'!F44</f>
        <v>22149576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0.978759774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2021'!C7:C9)</f>
        <v>1398683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2021'!C10:C12)</f>
        <v>197467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1596150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2021'!C40</f>
        <v>3099117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0.5150337983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2021'!C10:C11)</f>
        <v>83132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2021'!C7:C9)</f>
        <v>1398683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0.05943591221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2021'!D40</f>
        <v>2237456</v>
      </c>
      <c r="E41" s="164">
        <f t="shared" ref="E41:E44" si="1">D41/$D$44</f>
        <v>0.7219656438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2021'!E40</f>
        <v>510148</v>
      </c>
      <c r="E42" s="164">
        <f t="shared" si="1"/>
        <v>0.1646107585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2021'!F40</f>
        <v>351513</v>
      </c>
      <c r="E43" s="164">
        <f t="shared" si="1"/>
        <v>0.1134235978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3099117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2021'!F9</f>
        <v>21922664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2021'!F40</f>
        <v>351513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62.36658104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2021'!E2:E10)</f>
        <v>7904640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2021'!E19:E22)</f>
        <v>58307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135.5693141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2021'!E18</f>
        <v>35154603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WENDE MUSEUM</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52739.0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9612782.0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3504908.0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9665521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58862.0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2802.0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44830.0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11036.0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33794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33794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33280.0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26366.0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6914</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97</v>
      </c>
      <c r="D39" s="74"/>
      <c r="E39" s="48">
        <v>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9767971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WENDE MUSEUM</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266201</v>
      </c>
      <c r="D7" s="99">
        <v>153230.0</v>
      </c>
      <c r="E7" s="99">
        <v>69213.0</v>
      </c>
      <c r="F7" s="99">
        <v>43758.0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1498624</v>
      </c>
      <c r="D9" s="99">
        <v>862633.0</v>
      </c>
      <c r="E9" s="99">
        <v>389647.0</v>
      </c>
      <c r="F9" s="99">
        <v>246344.0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112694</v>
      </c>
      <c r="D11" s="99">
        <v>64868.0</v>
      </c>
      <c r="E11" s="99">
        <v>29301.0</v>
      </c>
      <c r="F11" s="99">
        <v>18525.0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140350</v>
      </c>
      <c r="D12" s="99">
        <v>80788.0</v>
      </c>
      <c r="E12" s="99">
        <v>36491.0</v>
      </c>
      <c r="F12" s="99">
        <v>23071.0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40902</v>
      </c>
      <c r="D15" s="99">
        <v>0.0</v>
      </c>
      <c r="E15" s="99">
        <v>40902.0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34790</v>
      </c>
      <c r="D16" s="99">
        <v>0.0</v>
      </c>
      <c r="E16" s="99">
        <v>34790.0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409961</v>
      </c>
      <c r="D20" s="99">
        <v>246726.0</v>
      </c>
      <c r="E20" s="99">
        <v>103894.0</v>
      </c>
      <c r="F20" s="99">
        <v>59341.0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51567</v>
      </c>
      <c r="D21" s="99">
        <v>12473.0</v>
      </c>
      <c r="E21" s="99">
        <v>2513.0</v>
      </c>
      <c r="F21" s="99">
        <v>36581.0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144571</v>
      </c>
      <c r="D22" s="99">
        <v>34968.0</v>
      </c>
      <c r="E22" s="99">
        <v>7047.0</v>
      </c>
      <c r="F22" s="99">
        <v>102556.0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79773</v>
      </c>
      <c r="D26" s="99">
        <v>36657.0</v>
      </c>
      <c r="E26" s="99">
        <v>22961.0</v>
      </c>
      <c r="F26" s="99">
        <v>20155.0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372803</v>
      </c>
      <c r="D31" s="99">
        <v>339913.0</v>
      </c>
      <c r="E31" s="99">
        <v>19166.0</v>
      </c>
      <c r="F31" s="99">
        <v>13724.0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61438</v>
      </c>
      <c r="D32" s="99">
        <v>35365.0</v>
      </c>
      <c r="E32" s="99">
        <v>15974.0</v>
      </c>
      <c r="F32" s="99">
        <v>10099.0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239</v>
      </c>
      <c r="C34" s="98">
        <f t="shared" si="1"/>
        <v>292067</v>
      </c>
      <c r="D34" s="99">
        <v>69583.0</v>
      </c>
      <c r="E34" s="99">
        <v>213552.0</v>
      </c>
      <c r="F34" s="99">
        <v>8932.0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160102</v>
      </c>
      <c r="D35" s="99">
        <v>105887.0</v>
      </c>
      <c r="E35" s="99">
        <v>14260.0</v>
      </c>
      <c r="F35" s="99">
        <v>39955.0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157872</v>
      </c>
      <c r="D36" s="99">
        <v>156881.0</v>
      </c>
      <c r="E36" s="99">
        <v>396.0</v>
      </c>
      <c r="F36" s="99">
        <v>595.0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76561</v>
      </c>
      <c r="D37" s="99">
        <v>76561.0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90349</v>
      </c>
      <c r="D38" s="99">
        <v>42440.0</v>
      </c>
      <c r="E38" s="99">
        <v>38278.0</v>
      </c>
      <c r="F38" s="99">
        <v>9631.0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3990625</v>
      </c>
      <c r="D40" s="103">
        <f t="shared" si="2"/>
        <v>2318973</v>
      </c>
      <c r="E40" s="103">
        <f t="shared" si="2"/>
        <v>1038385</v>
      </c>
      <c r="F40" s="103">
        <f t="shared" si="2"/>
        <v>633267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WENDE MUSEUM</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93745.0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1.0590787E7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680840.0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2802.0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45051.0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65569.0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1.7007857E7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2407062.0</v>
      </c>
      <c r="E12" s="108">
        <f>D11-D12</f>
        <v>14600795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2519371.0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1.2998214E7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41597174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629758.0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1878.0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91101.0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239256.0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961993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1.0341699E7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3.0293482E7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40635181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41597174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WENDE MUSEUM</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3990625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372803</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3617822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301485.1667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10684532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35.43966066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10341699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3990625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332552.0833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31.0979829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2519371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3990625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332552.0833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7.575868943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43.0155296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9612782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9767971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0.9841124631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1764825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253044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2017869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3990625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0.5056523727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112694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1764825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0.06385562308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2022'!D40</f>
        <v>2318973</v>
      </c>
      <c r="E41" s="164">
        <f t="shared" ref="E41:E44" si="1">D41/$D$44</f>
        <v>0.5811052153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1038385</v>
      </c>
      <c r="E42" s="164">
        <f t="shared" si="1"/>
        <v>0.2602061081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633267</v>
      </c>
      <c r="E43" s="164">
        <f t="shared" si="1"/>
        <v>0.1586886766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3990625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9665521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633267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15.26294754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11478794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631636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18.17311553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41597174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WENDE MUSEUM</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7">
        <f>'Ratios 2020'!D8</f>
        <v>10.3952902</v>
      </c>
      <c r="E5" s="177">
        <f>'Ratios 2021'!D8</f>
        <v>33.54621836</v>
      </c>
      <c r="F5" s="177">
        <f>'Ratios 2022'!D8</f>
        <v>35.43966066</v>
      </c>
      <c r="G5" s="177">
        <f>average(D5:F5)</f>
        <v>26.46038974</v>
      </c>
      <c r="H5" s="149" t="s">
        <v>188</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189</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190</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2020'!D14</f>
        <v>38.46308422</v>
      </c>
      <c r="E10" s="148">
        <f>'Ratios 2021'!D14</f>
        <v>34.99117071</v>
      </c>
      <c r="F10" s="148">
        <f>'Ratios 2022'!D14</f>
        <v>31.0979829</v>
      </c>
      <c r="G10" s="177">
        <f>average(D10:F10)</f>
        <v>34.85074594</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80">
        <f>'Ratios 2020'!D20</f>
        <v>0.09852613778</v>
      </c>
      <c r="E15" s="180">
        <f>'Ratios 2021'!D20</f>
        <v>0.07915674045</v>
      </c>
      <c r="F15" s="180">
        <f>'Ratios 2022'!D20</f>
        <v>7.575868943</v>
      </c>
      <c r="G15" s="177">
        <f>average(D15:F15)</f>
        <v>2.584517274</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2020'!D26</f>
        <v>0.8659603505</v>
      </c>
      <c r="E20" s="162">
        <f>'Ratios 2021'!D26</f>
        <v>0.978759774</v>
      </c>
      <c r="F20" s="162">
        <f>'Ratios 2022'!D26</f>
        <v>0.9841124631</v>
      </c>
      <c r="G20" s="181">
        <f>average(D20:F20)</f>
        <v>0.9429441958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2020'!D33</f>
        <v>0.4871446531</v>
      </c>
      <c r="E25" s="162">
        <f>'Ratios 2021'!D33</f>
        <v>0.5150337983</v>
      </c>
      <c r="F25" s="162">
        <f>'Ratios 2022'!D33</f>
        <v>0.5056523727</v>
      </c>
      <c r="G25" s="181">
        <f>average(D25:F25)</f>
        <v>0.5026102747</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2020'!D38</f>
        <v>0.07032493697</v>
      </c>
      <c r="E30" s="162">
        <f>'Ratios 2021'!D38</f>
        <v>0.05943591221</v>
      </c>
      <c r="F30" s="162">
        <f>'Ratios 2022'!D38</f>
        <v>0.06385562308</v>
      </c>
      <c r="G30" s="181">
        <f>average(D30:F30)</f>
        <v>0.06453882409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2020'!E41</f>
        <v>0.7064925508</v>
      </c>
      <c r="E35" s="162">
        <f>'Ratios 2021'!E41</f>
        <v>0.7219656438</v>
      </c>
      <c r="F35" s="162">
        <f>'Ratios 2022'!E41</f>
        <v>0.5811052153</v>
      </c>
      <c r="G35" s="181">
        <f t="shared" ref="G35:G37" si="1">average(D35:F35)</f>
        <v>0.66985447</v>
      </c>
      <c r="H35" s="181"/>
      <c r="I35" s="43"/>
      <c r="J35" s="43"/>
      <c r="K35" s="43"/>
      <c r="L35" s="43"/>
      <c r="M35" s="43"/>
      <c r="N35" s="43"/>
      <c r="O35" s="43"/>
      <c r="P35" s="43"/>
      <c r="Q35" s="43"/>
      <c r="R35" s="43"/>
      <c r="S35" s="43"/>
      <c r="T35" s="43"/>
      <c r="U35" s="43"/>
      <c r="V35" s="43"/>
      <c r="W35" s="43"/>
      <c r="X35" s="43"/>
      <c r="Y35" s="43"/>
    </row>
    <row r="36">
      <c r="A36" s="138"/>
      <c r="B36" s="52"/>
      <c r="C36" s="147" t="s">
        <v>218</v>
      </c>
      <c r="D36" s="162">
        <f>'Ratios 2020'!E42</f>
        <v>0.1423929978</v>
      </c>
      <c r="E36" s="162">
        <f>'Ratios 2021'!E42</f>
        <v>0.1646107585</v>
      </c>
      <c r="F36" s="162">
        <f>'Ratios 2022'!E42</f>
        <v>0.2602061081</v>
      </c>
      <c r="G36" s="181">
        <f t="shared" si="1"/>
        <v>0.1890699548</v>
      </c>
      <c r="H36" s="181"/>
      <c r="I36" s="43"/>
      <c r="J36" s="43"/>
      <c r="K36" s="43"/>
      <c r="L36" s="43"/>
      <c r="M36" s="43"/>
      <c r="N36" s="43"/>
      <c r="O36" s="43"/>
      <c r="P36" s="43"/>
      <c r="Q36" s="43"/>
      <c r="R36" s="43"/>
      <c r="S36" s="43"/>
      <c r="T36" s="43"/>
      <c r="U36" s="43"/>
      <c r="V36" s="43"/>
      <c r="W36" s="43"/>
      <c r="X36" s="43"/>
      <c r="Y36" s="43"/>
    </row>
    <row r="37">
      <c r="A37" s="138"/>
      <c r="B37" s="182"/>
      <c r="C37" s="147" t="s">
        <v>219</v>
      </c>
      <c r="D37" s="162">
        <f>'Ratios 2020'!E43</f>
        <v>0.1511144515</v>
      </c>
      <c r="E37" s="162">
        <f>'Ratios 2021'!E43</f>
        <v>0.1134235978</v>
      </c>
      <c r="F37" s="162">
        <f>'Ratios 2022'!E43</f>
        <v>0.1586886766</v>
      </c>
      <c r="G37" s="181">
        <f t="shared" si="1"/>
        <v>0.1410755753</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2020'!D49</f>
        <v>6.662710164</v>
      </c>
      <c r="E42" s="165">
        <f>'Ratios 2021'!D49</f>
        <v>62.36658104</v>
      </c>
      <c r="F42" s="165">
        <f>'Ratios 2022'!D49</f>
        <v>15.26294754</v>
      </c>
      <c r="G42" s="183">
        <f>average(D42:F42)</f>
        <v>28.09741291</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2020'!D54</f>
        <v>26.87885908</v>
      </c>
      <c r="E47" s="148">
        <f>'Ratios 2021'!D54</f>
        <v>135.5693141</v>
      </c>
      <c r="F47" s="148">
        <f>'Ratios 2022'!D54</f>
        <v>18.17311553</v>
      </c>
      <c r="G47" s="177">
        <f>average(D47:F47)</f>
        <v>60.20709625</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4">
        <f>'Ratios 2020'!D59</f>
        <v>0</v>
      </c>
      <c r="E52" s="184">
        <f>'Ratios 2021'!D59</f>
        <v>0</v>
      </c>
      <c r="F52" s="184">
        <f>'Ratios 2022'!D59</f>
        <v>0</v>
      </c>
      <c r="G52" s="185">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WENDE MUSEUM</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WENDE MUSEUM</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244800.0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2198669.0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76222.0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2443469</v>
      </c>
      <c r="G9" s="58"/>
      <c r="H9" s="58"/>
      <c r="I9" s="58"/>
      <c r="J9" s="58"/>
      <c r="K9" s="58"/>
      <c r="L9" s="58"/>
      <c r="M9" s="58"/>
      <c r="N9" s="58"/>
      <c r="O9" s="58"/>
      <c r="P9" s="58"/>
      <c r="Q9" s="58"/>
      <c r="R9" s="58"/>
      <c r="S9" s="58"/>
      <c r="T9" s="58"/>
      <c r="U9" s="58"/>
      <c r="V9" s="58"/>
      <c r="W9" s="58"/>
      <c r="X9" s="58"/>
      <c r="Y9" s="58"/>
      <c r="Z9" s="58"/>
    </row>
    <row r="10">
      <c r="A10" s="44" t="s">
        <v>62</v>
      </c>
      <c r="B10" s="59" t="s">
        <v>63</v>
      </c>
      <c r="C10" s="60">
        <v>0.0</v>
      </c>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v>0.0</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4996.0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6700.0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2473.0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4227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4227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8579.0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10809.0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-2230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85000.0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1616.0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86616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2538995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WENDE MUSEUM</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205775</v>
      </c>
      <c r="D7" s="99">
        <v>51444.0</v>
      </c>
      <c r="E7" s="99">
        <v>10289.0</v>
      </c>
      <c r="F7" s="99">
        <v>144042.0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823163</v>
      </c>
      <c r="D9" s="99">
        <v>611243.0</v>
      </c>
      <c r="E9" s="99">
        <v>141487.0</v>
      </c>
      <c r="F9" s="99">
        <v>70433.0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72360</v>
      </c>
      <c r="D11" s="99">
        <v>52482.0</v>
      </c>
      <c r="E11" s="99">
        <v>12128.0</v>
      </c>
      <c r="F11" s="99">
        <v>7750.0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80948</v>
      </c>
      <c r="D12" s="99">
        <v>52567.0</v>
      </c>
      <c r="E12" s="99">
        <v>12047.0</v>
      </c>
      <c r="F12" s="99">
        <v>16334.0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54150</v>
      </c>
      <c r="D15" s="99">
        <v>0.0</v>
      </c>
      <c r="E15" s="99">
        <v>54150.0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25490</v>
      </c>
      <c r="D16" s="99">
        <v>0.0</v>
      </c>
      <c r="E16" s="99">
        <v>25490.0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87242</v>
      </c>
      <c r="D20" s="99">
        <v>57297.0</v>
      </c>
      <c r="E20" s="99">
        <v>15726.0</v>
      </c>
      <c r="F20" s="99">
        <v>14219.0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29440</v>
      </c>
      <c r="D21" s="99">
        <v>8422.0</v>
      </c>
      <c r="E21" s="99">
        <v>4455.0</v>
      </c>
      <c r="F21" s="99">
        <v>16563.0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78335</v>
      </c>
      <c r="D22" s="99">
        <v>22409.0</v>
      </c>
      <c r="E22" s="99">
        <v>11855.0</v>
      </c>
      <c r="F22" s="99">
        <v>44071.0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11261</v>
      </c>
      <c r="D26" s="99">
        <v>8669.0</v>
      </c>
      <c r="E26" s="99">
        <v>1284.0</v>
      </c>
      <c r="F26" s="99">
        <v>1308.0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435127</v>
      </c>
      <c r="D31" s="99">
        <v>395245.0</v>
      </c>
      <c r="E31" s="99">
        <v>21718.0</v>
      </c>
      <c r="F31" s="99">
        <v>18164.0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31703</v>
      </c>
      <c r="D32" s="99">
        <v>20588.0</v>
      </c>
      <c r="E32" s="99">
        <v>4718.0</v>
      </c>
      <c r="F32" s="99">
        <v>6397.0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301616</v>
      </c>
      <c r="D34" s="99">
        <v>275291.0</v>
      </c>
      <c r="E34" s="99">
        <v>14692.0</v>
      </c>
      <c r="F34" s="99">
        <v>11633.0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135087</v>
      </c>
      <c r="D35" s="99">
        <v>103730.0</v>
      </c>
      <c r="E35" s="99">
        <v>15533.0</v>
      </c>
      <c r="F35" s="99">
        <v>15824.0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55192</v>
      </c>
      <c r="D36" s="99">
        <v>55192.0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2426889</v>
      </c>
      <c r="D40" s="103">
        <f t="shared" si="2"/>
        <v>1714579</v>
      </c>
      <c r="E40" s="103">
        <f t="shared" si="2"/>
        <v>345572</v>
      </c>
      <c r="F40" s="103">
        <f t="shared" si="2"/>
        <v>366738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WENDE MUSEUM</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129309.0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1596103.0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1093147.0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2421.0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48373.0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82107.0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7098315.0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1638654.0</v>
      </c>
      <c r="E12" s="108">
        <f>D11-D12</f>
        <v>5459661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19926.0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8771724.0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17202771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106204.0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3602.0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498897.0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387183.0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995886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7778803.0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8428082.0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16206885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17202771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WENDE MUSEUM</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2020'!C40</f>
        <v>2426889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2020'!C31</f>
        <v>435127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1991762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165980.1667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2020'!E2+'Balance Sheet 2020'!E3</f>
        <v>1725412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10.3952902</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2020'!E30</f>
        <v>7778803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2020'!C40</f>
        <v>2426889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202240.75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38.46308422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2020'!E13:E15)</f>
        <v>19926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2020'!C40</f>
        <v>2426889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202240.75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0.09852613778</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10.49381634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2020'!E2:E7,'Revenues 2020'!F10:F15)</f>
        <v>2198669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2020'!F44</f>
        <v>2538995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0.8659603505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2020'!C7:C9)</f>
        <v>1028938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2020'!C10:C12)</f>
        <v>153308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1182246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2020'!C40</f>
        <v>2426889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0.4871446531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2020'!C10:C11)</f>
        <v>72360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2020'!C7:C9)</f>
        <v>1028938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0.07032493697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2020'!D40</f>
        <v>1714579</v>
      </c>
      <c r="E41" s="164">
        <f t="shared" ref="E41:E44" si="1">D41/$D$44</f>
        <v>0.7064925508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2020'!E40</f>
        <v>345572</v>
      </c>
      <c r="E42" s="164">
        <f t="shared" si="1"/>
        <v>0.1423929978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2020'!F40</f>
        <v>366738</v>
      </c>
      <c r="E43" s="164">
        <f t="shared" si="1"/>
        <v>0.1511144515</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2426889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2020'!F9</f>
        <v>2443469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2020'!F40</f>
        <v>366738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6.662710164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2020'!E2:E10)</f>
        <v>2951460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2020'!E19:E22)</f>
        <v>109806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26.87885908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2020'!E18</f>
        <v>17202771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WENDE MUSEUM</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243550.0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2.1679114E7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2506115.0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21922664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20673.0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1874.0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263196.0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69753.0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193443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193443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90.0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90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17081.0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10033.0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7048</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97</v>
      </c>
      <c r="D39" s="74"/>
      <c r="E39" s="48">
        <v>3784.0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3784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22149576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WENDE MUSEUM</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222265</v>
      </c>
      <c r="D7" s="99">
        <v>170985.0</v>
      </c>
      <c r="E7" s="99">
        <v>38699.0</v>
      </c>
      <c r="F7" s="99">
        <v>12581.0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1176418</v>
      </c>
      <c r="D9" s="99">
        <v>904999.0</v>
      </c>
      <c r="E9" s="99">
        <v>204827.0</v>
      </c>
      <c r="F9" s="99">
        <v>66592.0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83132</v>
      </c>
      <c r="D11" s="99">
        <v>63952.0</v>
      </c>
      <c r="E11" s="99">
        <v>14474.0</v>
      </c>
      <c r="F11" s="99">
        <v>4706.0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114335</v>
      </c>
      <c r="D12" s="99">
        <v>87956.0</v>
      </c>
      <c r="E12" s="99">
        <v>19907.0</v>
      </c>
      <c r="F12" s="99">
        <v>6472.0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3615</v>
      </c>
      <c r="D15" s="99">
        <v>0.0</v>
      </c>
      <c r="E15" s="99">
        <v>3615.0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27376</v>
      </c>
      <c r="D16" s="99">
        <v>0.0</v>
      </c>
      <c r="E16" s="99">
        <v>27376.0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306271</v>
      </c>
      <c r="D20" s="99">
        <v>224947.0</v>
      </c>
      <c r="E20" s="99">
        <v>34619.0</v>
      </c>
      <c r="F20" s="99">
        <v>46705.0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33243</v>
      </c>
      <c r="D21" s="99">
        <v>9033.0</v>
      </c>
      <c r="E21" s="99">
        <v>713.0</v>
      </c>
      <c r="F21" s="99">
        <v>23497.0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66703</v>
      </c>
      <c r="D22" s="99">
        <v>18126.0</v>
      </c>
      <c r="E22" s="99">
        <v>1431.0</v>
      </c>
      <c r="F22" s="99">
        <v>47146.0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62913</v>
      </c>
      <c r="D26" s="99">
        <v>30313.0</v>
      </c>
      <c r="E26" s="99">
        <v>21121.0</v>
      </c>
      <c r="F26" s="99">
        <v>11479.0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421891</v>
      </c>
      <c r="D31" s="99">
        <v>374647.0</v>
      </c>
      <c r="E31" s="99">
        <v>27336.0</v>
      </c>
      <c r="F31" s="99">
        <v>19908.0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45035</v>
      </c>
      <c r="D32" s="99">
        <v>34645.0</v>
      </c>
      <c r="E32" s="99">
        <v>7841.0</v>
      </c>
      <c r="F32" s="99">
        <v>2549.0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239</v>
      </c>
      <c r="C34" s="98">
        <f t="shared" si="1"/>
        <v>191787</v>
      </c>
      <c r="D34" s="99">
        <v>60169.0</v>
      </c>
      <c r="E34" s="99">
        <v>68800.0</v>
      </c>
      <c r="F34" s="99">
        <v>62818.0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150850</v>
      </c>
      <c r="D35" s="99">
        <v>113352.0</v>
      </c>
      <c r="E35" s="99">
        <v>15153.0</v>
      </c>
      <c r="F35" s="99">
        <v>22345.0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113421</v>
      </c>
      <c r="D36" s="99">
        <v>110507.0</v>
      </c>
      <c r="E36" s="99">
        <v>0.0</v>
      </c>
      <c r="F36" s="99">
        <v>2914.0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32082</v>
      </c>
      <c r="D37" s="99">
        <v>15458.0</v>
      </c>
      <c r="E37" s="99">
        <v>10770.0</v>
      </c>
      <c r="F37" s="99">
        <v>5854.0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47780</v>
      </c>
      <c r="D38" s="99">
        <v>18367.0</v>
      </c>
      <c r="E38" s="99">
        <v>13466.0</v>
      </c>
      <c r="F38" s="99">
        <v>15947.0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3099117</v>
      </c>
      <c r="D40" s="103">
        <f t="shared" si="2"/>
        <v>2237456</v>
      </c>
      <c r="E40" s="103">
        <f t="shared" si="2"/>
        <v>510148</v>
      </c>
      <c r="F40" s="103">
        <f t="shared" si="2"/>
        <v>351513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WENDE MUSEUM</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17387.0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7466847.0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252019.0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731.0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44632.0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123024.0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1.0754618E7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2034259.0</v>
      </c>
      <c r="E12" s="108">
        <f>D11-D12</f>
        <v>8720359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20443.0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1.8509161E7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35154603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56429.0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1878.0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91101.0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269386.0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418794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9036811.0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2.5698998E7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34735809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35154603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