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<sst xmlns="http://schemas.openxmlformats.org/spreadsheetml/2006/main" count="864" uniqueCount="250">
  <si>
    <t>FAUNALYTICS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</si>
  <si>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</si>
  <si>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</si>
  <si>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</si>
  <si>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</si>
  <si>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</si>
  <si>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</si>
  <si>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</si>
  <si>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</si>
  <si>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</si>
  <si>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Revenue</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</si>
  <si>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</si>
  <si>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</si>
  <si>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</si>
  <si>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</si>
  <si>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</si>
  <si>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</si>
  <si>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Total Board</t>
  </si>
  <si>
    <t>Multi-Year Ratios (Red Tab)</t>
  </si>
  <si>
    <t>This sheet combines all three years to help identify organizational trends. After the final ratio (Debt to Assets), cells are unlocked for deeper analysis if needed.</t>
  </si>
  <si>
    <t>Disclaimer:</t>
  </si>
  <si>
    <t>Country</t>
  </si>
  <si>
    <t>Totals</t>
  </si>
  <si>
    <t xml:space="preserve">Program </t>
  </si>
  <si>
    <t>Mgmt</t>
  </si>
  <si>
    <t>Fundraising</t>
  </si>
  <si>
    <t>Contributions, gifts, grants and other similar amount</t>
  </si>
  <si>
    <t>Grants and other assistance to governments and organizations in the U.S.</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</si>
  <si>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</si>
  <si>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</si>
  <si>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</si>
  <si>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Grants and other assistance to governments, organizations, and individuals outside the U.S.</t>
  </si>
  <si>
    <t xml:space="preserve">Org % </t>
  </si>
  <si>
    <t>Under (-) / Over (+) from %</t>
  </si>
  <si>
    <t>Federal campaigns</t>
  </si>
  <si>
    <t>Benefits to or for members</t>
  </si>
  <si>
    <t>Asian Americans</t>
  </si>
  <si>
    <t>Compensation of current officers, directors, trustees, and key employees</t>
  </si>
  <si>
    <t>b</t>
  </si>
  <si>
    <t>Compensation not included above, to disqualified persons (as defined under section 4958(f)(1) and persons described in section 4958(c)(3)(b)</t>
  </si>
  <si>
    <t>Membership dues</t>
  </si>
  <si>
    <t>c</t>
  </si>
  <si>
    <t>Fundraising events</t>
  </si>
  <si>
    <t>Other salaries and wages</t>
  </si>
  <si>
    <t>d</t>
  </si>
  <si>
    <t>Related organizations</t>
  </si>
  <si>
    <t>Pension plan contributions (includes section 401(k) and section 403(b) employer contribution</t>
  </si>
  <si>
    <t>e</t>
  </si>
  <si>
    <t>Government grants (contributions)</t>
  </si>
  <si>
    <t>Other employee benefits</t>
  </si>
  <si>
    <t>f</t>
  </si>
  <si>
    <t>Other contributions, gifts, grants, and similar amounts not included above</t>
  </si>
  <si>
    <t>Black / African Americans</t>
  </si>
  <si>
    <t>Payroll taxes</t>
  </si>
  <si>
    <t>g</t>
  </si>
  <si>
    <t>Noncash contributions included in lines 1a-1f $</t>
  </si>
  <si>
    <t>Fees for services (non-employees)</t>
  </si>
  <si>
    <t>American Indian / Alaska Native</t>
  </si>
  <si>
    <t>a</t>
  </si>
  <si>
    <t>Management</t>
  </si>
  <si>
    <t>Legal</t>
  </si>
  <si>
    <t xml:space="preserve">Hispanics/Latino </t>
  </si>
  <si>
    <t>Accounting</t>
  </si>
  <si>
    <t>Middle Eastern / North African</t>
  </si>
  <si>
    <t>h</t>
  </si>
  <si>
    <t>Lobbying</t>
  </si>
  <si>
    <t>Native Hawaiian / Pacific Islander</t>
  </si>
  <si>
    <t>Total Add lines 1a-1f _x007f_</t>
  </si>
  <si>
    <t>Professional fundraising services</t>
  </si>
  <si>
    <t>White / Not Hispanic</t>
  </si>
  <si>
    <t>Investment management fees</t>
  </si>
  <si>
    <t>Other</t>
  </si>
  <si>
    <t>Advertising and promotion</t>
  </si>
  <si>
    <t>Program Service Revenue</t>
  </si>
  <si>
    <t>Office expense</t>
  </si>
  <si>
    <t>Female Identified Individuals</t>
  </si>
  <si>
    <t>Information technology</t>
  </si>
  <si>
    <t>2a</t>
  </si>
  <si>
    <t>RESEARCH CONSULTING</t>
  </si>
  <si>
    <t>Royalties</t>
  </si>
  <si>
    <t>Occupancy</t>
  </si>
  <si>
    <t>Male Identified Individuals</t>
  </si>
  <si>
    <t>Travel</t>
  </si>
  <si>
    <t>Payment of travel or entertainment expenses for any federal, state, or local public officials</t>
  </si>
  <si>
    <t>Conferences, conventions, or meetings</t>
  </si>
  <si>
    <t>Veterans</t>
  </si>
  <si>
    <t>Interest</t>
  </si>
  <si>
    <t>Payments to affiliates</t>
  </si>
  <si>
    <t>Depreciation, depletion, and amortization</t>
  </si>
  <si>
    <t>Insurance</t>
  </si>
  <si>
    <t>Other expenses</t>
  </si>
  <si>
    <t>Disabled Individuals</t>
  </si>
  <si>
    <t>Assets</t>
  </si>
  <si>
    <t>LICENSES AND FEES</t>
  </si>
  <si>
    <t>Total</t>
  </si>
  <si>
    <t xml:space="preserve"> INDEPENDENT RESEARCH</t>
  </si>
  <si>
    <t xml:space="preserve">LGBTQ+ Individuals </t>
  </si>
  <si>
    <t>Cash - non interest bearing</t>
  </si>
  <si>
    <t xml:space="preserve"> RELEASE FROM RESTRICTION</t>
  </si>
  <si>
    <t xml:space="preserve">All other expenses </t>
  </si>
  <si>
    <t>Total Staff</t>
  </si>
  <si>
    <t>Savings and temporary cash investments</t>
  </si>
  <si>
    <t>Other Revenue</t>
  </si>
  <si>
    <t>Total functional expenses</t>
  </si>
  <si>
    <t>Pledges and grants receivable, net</t>
  </si>
  <si>
    <t>Investment income (including dividends, interest, and other similar amounts)</t>
  </si>
  <si>
    <t>Accounts receivable, net</t>
  </si>
  <si>
    <t>Receivables from current and former officers, director, trustees, key employees, or other related parties</t>
  </si>
  <si>
    <t>Income from investment of tax-exempt bond proceeds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</si>
  <si>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</si>
  <si>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</si>
  <si>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</si>
  <si>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</si>
  <si>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</si>
  <si>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</si>
  <si>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(i) Real</t>
  </si>
  <si>
    <t>(ii) Personal</t>
  </si>
  <si>
    <t>10b</t>
  </si>
  <si>
    <t>Less: accumulated depreciation</t>
  </si>
  <si>
    <t>6a</t>
  </si>
  <si>
    <t>Gross rents</t>
  </si>
  <si>
    <t>Less: rental expenses</t>
  </si>
  <si>
    <t>Rental income(loss)</t>
  </si>
  <si>
    <t>Investments - publicly traded securities</t>
  </si>
  <si>
    <t>Investments - other securities</t>
  </si>
  <si>
    <t>Investments - program related</t>
  </si>
  <si>
    <t>Net rental income</t>
  </si>
  <si>
    <t>Intangible assets</t>
  </si>
  <si>
    <t>Other assets</t>
  </si>
  <si>
    <t>Population Data</t>
  </si>
  <si>
    <t>https://www.census.gov/quickfacts/fact/table/US/LFE046219</t>
  </si>
  <si>
    <t>(i) Securities</t>
  </si>
  <si>
    <t>(ii) Other</t>
  </si>
  <si>
    <t>Total assets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</si>
  <si>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</si>
  <si>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</si>
  <si>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</si>
  <si>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</si>
  <si>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 xml:space="preserve">Veteran Data </t>
  </si>
  <si>
    <t>Liabilities</t>
  </si>
  <si>
    <t>https://data.census.gov/table/ACSST1Y2022.S2101?q=Veterans&amp;y=2022</t>
  </si>
  <si>
    <t>Net gain or (loss)</t>
  </si>
  <si>
    <t>8a</t>
  </si>
  <si>
    <t>Gross income from fundraising events (not including $____________ of contributions reported on line 1c). See Part IV, line 18</t>
  </si>
  <si>
    <t>Accounts payable and accrued expenses</t>
  </si>
  <si>
    <t>LGBTQ+ Data</t>
  </si>
  <si>
    <t>https://williamsinstitute.law.ucla.edu/issues/demographics/</t>
  </si>
  <si>
    <t>Less: direct expenses</t>
  </si>
  <si>
    <t>Net income or (loss) from fundraising events</t>
  </si>
  <si>
    <t>Grants payable</t>
  </si>
  <si>
    <t>Deferred revenue</t>
  </si>
  <si>
    <t>Tax-exempt bond liabilities</t>
  </si>
  <si>
    <t xml:space="preserve">Users may add more ratio analysis below this line. </t>
  </si>
  <si>
    <t>Escrow account liability</t>
  </si>
  <si>
    <t>9 a</t>
  </si>
  <si>
    <t>Gross income from gaming activities. See part IV, line 19</t>
  </si>
  <si>
    <t>Less; direct expenses</t>
  </si>
  <si>
    <t>Payables to current and former officers, director, trustees, highest compensated employees, and disqualified persons</t>
  </si>
  <si>
    <t>Net gain or (loss) from gaming activities</t>
  </si>
  <si>
    <t>Secured mortgages and notes payable to unrelated third parties</t>
  </si>
  <si>
    <t>10 a</t>
  </si>
  <si>
    <t>Gross sale of inventory, less returns and allowances</t>
  </si>
  <si>
    <t>Unsecured notes and loans payable</t>
  </si>
  <si>
    <t>Less; cost of goods sold</t>
  </si>
  <si>
    <t>Other liabilities</t>
  </si>
  <si>
    <t>Net income or (loss) from sales of inventory</t>
  </si>
  <si>
    <t>11 a</t>
  </si>
  <si>
    <t>Total liabilities</t>
  </si>
  <si>
    <t>All other revenue</t>
  </si>
  <si>
    <t>Net Assets or Fund Balances</t>
  </si>
  <si>
    <t>Organizations that follow SFAS 117, check here ___ and complete lines 27 through 29. and line 33 and 34</t>
  </si>
  <si>
    <t>Unrestricted net assets</t>
  </si>
  <si>
    <t>Temporary restricted net assets</t>
  </si>
  <si>
    <t>Total revenues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</si>
  <si>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</si>
  <si>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</si>
  <si>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</si>
  <si>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</si>
  <si>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</si>
  <si>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</si>
  <si>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</si>
  <si>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</si>
  <si>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</si>
  <si>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</si>
  <si>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</si>
  <si>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</si>
  <si>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</si>
  <si>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</si>
  <si>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</si>
  <si>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</si>
  <si>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</si>
  <si>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</si>
  <si>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</si>
  <si>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</si>
  <si>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</si>
  <si>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</si>
  <si>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</si>
  <si>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</si>
  <si>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</si>
  <si>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</si>
  <si>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</si>
  <si>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</si>
  <si>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</si>
  <si>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</si>
  <si>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</si>
  <si>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</si>
  <si>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</si>
  <si>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</si>
  <si>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</si>
  <si>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</si>
  <si>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</si>
  <si>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</si>
  <si>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</si>
  <si>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</si>
  <si>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</si>
  <si>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</si>
  <si>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</si>
  <si>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</si>
  <si>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</si>
  <si>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</si>
  <si>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</si>
  <si>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</si>
  <si>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</si>
  <si>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</si>
  <si>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</si>
  <si>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</si>
  <si>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</si>
  <si>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</si>
  <si>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</si>
  <si>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</si>
  <si>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</si>
  <si>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</si>
  <si>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</si>
  <si>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</si>
  <si>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</si>
  <si>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</si>
  <si>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</si>
  <si>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</si>
  <si>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RESEARCH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</si>
  <si>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</si>
  <si>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</si>
  <si>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EXCHANGE (GAIN) OR LOSS</t>
  </si>
  <si>
    <t>BANK CHARGES AND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</si>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</sst>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sz val="10.0"/>
      <color rgb="FF000000"/>
      <name val="Roboto"/>
    </font>
    <font>
      <b/>
      <color rgb="FFFFFFFF"/>
      <name val="Roboto"/>
    </font>
    <font>
      <sz val="8.0"/>
      <color rgb="FF000000"/>
      <name val="Arial"/>
    </font>
    <font>
      <b/>
      <sz val="10.0"/>
      <color rgb="FFFFFFFF"/>
      <name val="Roboto"/>
    </font>
    <font>
      <sz val="10.0"/>
      <color rgb="FFFF0000"/>
      <name val="Roboto"/>
    </font>
    <font>
      <b/>
      <sz val="10.0"/>
      <color theme="1"/>
      <name val="Roboto"/>
    </font>
    <font>
      <sz val="12.0"/>
      <color theme="1"/>
      <name val="Calibri"/>
    </font>
    <font>
      <sz val="10.0"/>
      <color rgb="FF999999"/>
      <name val="Roboto"/>
    </font>
    <font>
      <sz val="8.0"/>
      <color rgb="FF000000"/>
      <name val="Roboto"/>
    </font>
    <font>
      <color theme="1"/>
      <name val="Arial"/>
    </font>
    <font>
      <color theme="1"/>
      <name val="Roboto"/>
    </font>
    <font>
      <u/>
      <sz val="12.0"/>
      <color rgb="FF0563C1"/>
      <name val="Calibri"/>
    </font>
    <font>
      <sz val="10.0"/>
      <color rgb="FF000000"/>
      <name val="Arial"/>
    </font>
    <font>
      <u/>
      <sz val="12.0"/>
      <color rgb="FF0000FF"/>
      <name val="Calibri"/>
    </font>
    <font>
      <sz val="10.0"/>
      <color rgb="FFFFFFFF"/>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0" fontId="2" numFmtId="0" xfId="0" applyBorder="1" applyFont="1"/>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2" fillId="3" fontId="3" numFmtId="0" xfId="0" applyAlignment="1" applyBorder="1" applyFill="1" applyFont="1">
      <alignment readingOrder="0"/>
    </xf>
    <xf borderId="1" fillId="0" fontId="1" numFmtId="164" xfId="0" applyBorder="1" applyFont="1" applyNumberFormat="1"/>
    <xf borderId="3" fillId="0" fontId="4" numFmtId="0" xfId="0" applyBorder="1" applyFont="1"/>
    <xf borderId="0" fillId="0" fontId="1" numFmtId="0" xfId="0" applyFont="1"/>
    <xf borderId="1" fillId="2" fontId="2" numFmtId="0" xfId="0" applyBorder="1" applyFill="1" applyFont="1"/>
    <xf borderId="2" fillId="0" fontId="2" numFmtId="0" xfId="0" applyAlignment="1" applyBorder="1" applyFont="1">
      <alignment readingOrder="0" shrinkToFit="0" wrapText="1"/>
    </xf>
    <xf borderId="1" fillId="0" fontId="5" numFmtId="0" xfId="0" applyAlignment="1" applyBorder="1" applyFont="1">
      <alignment horizontal="center" readingOrder="0" shrinkToFit="0" vertical="top" wrapText="0"/>
    </xf>
    <xf borderId="1" fillId="4" fontId="1" numFmtId="164" xfId="0" applyAlignment="1" applyBorder="1" applyFill="1" applyFont="1" applyNumberFormat="1">
      <alignment horizontal="right"/>
    </xf>
    <xf borderId="1" fillId="2" fontId="1" numFmtId="0" xfId="0" applyBorder="1" applyFill="1" applyFont="1"/>
    <xf borderId="1" fillId="0" fontId="5" numFmtId="0" xfId="0" applyAlignment="1" applyBorder="1" applyFont="1">
      <alignment horizontal="left" readingOrder="0" shrinkToFit="0" wrapText="1"/>
    </xf>
    <xf borderId="1" fillId="3" fontId="6" numFmtId="0" xfId="0" applyAlignment="1" applyBorder="1" applyFill="1" applyFont="1">
      <alignment vertical="bottom"/>
    </xf>
    <xf borderId="1" fillId="4" fontId="1" numFmtId="164" xfId="0" applyAlignment="1" applyBorder="1" applyFill="1" applyFont="1" applyNumberFormat="1">
      <alignment horizontal="center" readingOrder="0"/>
    </xf>
    <xf borderId="1" fillId="4" fontId="5" numFmtId="164" xfId="0" applyAlignment="1" applyBorder="1" applyFill="1" applyFont="1" applyNumberFormat="1">
      <alignment horizontal="center" readingOrder="0" shrinkToFit="0" wrapText="1"/>
    </xf>
    <xf borderId="1" fillId="3" fontId="6" numFmtId="0" xfId="0" applyAlignment="1" applyBorder="1" applyFill="1" applyFont="1">
      <alignment vertical="bottom"/>
    </xf>
    <xf borderId="2" fillId="5" fontId="3" numFmtId="0" xfId="0" applyAlignment="1" applyBorder="1" applyFill="1" applyFont="1">
      <alignment readingOrder="0"/>
    </xf>
    <xf borderId="4" fillId="0" fontId="7" numFmtId="0" xfId="0" applyAlignment="1" applyBorder="1" applyFont="1">
      <alignment horizontal="center" readingOrder="0" shrinkToFit="0" textRotation="90" vertical="center" wrapText="1"/>
    </xf>
    <xf borderId="1" fillId="6" fontId="5" numFmtId="164" xfId="0" applyAlignment="1" applyBorder="1" applyFill="1" applyFont="1" applyNumberFormat="1">
      <alignment horizontal="right" readingOrder="0" shrinkToFit="0" wrapText="1"/>
    </xf>
    <xf borderId="1" fillId="7" fontId="5" numFmtId="164" xfId="0" applyAlignment="1" applyBorder="1" applyFill="1" applyFont="1" applyNumberFormat="1">
      <alignment readingOrder="0"/>
    </xf>
    <xf borderId="1" fillId="3" fontId="8" numFmtId="0" xfId="0" applyAlignment="1" applyBorder="1" applyFill="1" applyFont="1">
      <alignment readingOrder="0"/>
    </xf>
    <xf borderId="1" fillId="3" fontId="8" numFmtId="0" xfId="0" applyAlignment="1" applyBorder="1" applyFill="1" applyFont="1">
      <alignment readingOrder="0" shrinkToFit="0" wrapText="1"/>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0" fontId="5" numFmtId="0" xfId="0" applyAlignment="1" applyBorder="1" applyFont="1">
      <alignment horizontal="left" readingOrder="0" shrinkToFit="0" vertical="bottom" wrapText="1"/>
    </xf>
    <xf borderId="1" fillId="4" fontId="5"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7" fontId="1" numFmtId="164" xfId="0" applyAlignment="1" applyBorder="1" applyFill="1" applyFont="1" applyNumberFormat="1">
      <alignment horizontal="right" readingOrder="0"/>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5" fillId="0" fontId="4" numFmtId="0" xfId="0" applyBorder="1" applyFont="1"/>
    <xf borderId="1" fillId="7" fontId="5" numFmtId="164" xfId="0" applyAlignment="1" applyBorder="1" applyFill="1" applyFont="1" applyNumberFormat="1">
      <alignment horizontal="right" readingOrder="0" shrinkToFit="0" vertical="bottom" wrapText="0"/>
    </xf>
    <xf borderId="0" fillId="0" fontId="1" numFmtId="0" xfId="0" applyAlignment="1" applyFont="1">
      <alignment readingOrder="0"/>
    </xf>
    <xf borderId="1" fillId="6" fontId="1" numFmtId="10" xfId="0" applyAlignment="1" applyBorder="1" applyFill="1" applyFont="1" applyNumberFormat="1">
      <alignment horizontal="right" vertical="bottom"/>
    </xf>
    <xf borderId="1" fillId="0" fontId="5" numFmtId="0" xfId="0" applyAlignment="1" applyBorder="1" applyFont="1">
      <alignment horizontal="center" readingOrder="0" shrinkToFit="0" wrapText="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6" fillId="0" fontId="4" numFmtId="0" xfId="0" applyBorder="1" applyFont="1"/>
    <xf borderId="0" fillId="0" fontId="2" numFmtId="10" xfId="0" applyFont="1" applyNumberFormat="1"/>
    <xf borderId="1" fillId="3" fontId="7"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1" fillId="3" fontId="8"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164" xfId="0" applyAlignment="1" applyBorder="1" applyFill="1" applyFont="1" applyNumberFormat="1">
      <alignment horizontal="right"/>
    </xf>
    <xf borderId="0" fillId="0" fontId="10" numFmtId="0" xfId="0" applyFont="1"/>
    <xf borderId="1" fillId="4" fontId="9" numFmtId="164" xfId="0" applyAlignment="1" applyBorder="1" applyFill="1" applyFont="1" applyNumberFormat="1">
      <alignment horizontal="right" readingOrder="0"/>
    </xf>
    <xf borderId="0" fillId="0" fontId="11" numFmtId="0" xfId="0" applyAlignment="1" applyFon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5" numFmtId="164" xfId="0" applyAlignment="1" applyBorder="1" applyFill="1" applyFont="1" applyNumberFormat="1">
      <alignment horizontal="right" readingOrder="0"/>
    </xf>
    <xf borderId="1" fillId="7" fontId="1" numFmtId="0" xfId="0" applyAlignment="1" applyBorder="1" applyFill="1" applyFont="1">
      <alignment shrinkToFit="0" wrapText="1"/>
    </xf>
    <xf borderId="1" fillId="4" fontId="1" numFmtId="0" xfId="0" applyBorder="1" applyFill="1" applyFont="1"/>
    <xf borderId="1" fillId="4" fontId="1" numFmtId="164" xfId="0" applyBorder="1" applyFill="1" applyFont="1" applyNumberFormat="1"/>
    <xf borderId="0" fillId="0" fontId="11" numFmtId="0" xfId="0" applyAlignment="1" applyFont="1">
      <alignment vertical="bottom"/>
    </xf>
    <xf borderId="0" fillId="0" fontId="11" numFmtId="10" xfId="0" applyAlignment="1" applyFont="1" applyNumberFormat="1">
      <alignment horizontal="center" vertical="bottom"/>
    </xf>
    <xf borderId="1" fillId="3" fontId="7" numFmtId="0" xfId="0" applyAlignment="1" applyBorder="1" applyFill="1" applyFont="1">
      <alignment horizontal="center" readingOrder="0" shrinkToFit="0" wrapText="0"/>
    </xf>
    <xf borderId="4" fillId="0" fontId="13" numFmtId="0" xfId="0" applyAlignment="1" applyBorder="1" applyFont="1">
      <alignment horizontal="center" readingOrder="0" shrinkToFit="0" textRotation="90" vertical="center" wrapText="1"/>
    </xf>
    <xf borderId="7" fillId="0" fontId="5" numFmtId="0" xfId="0" applyAlignment="1" applyBorder="1" applyFont="1">
      <alignment readingOrder="0" vertical="top"/>
    </xf>
    <xf borderId="1" fillId="0" fontId="5" numFmtId="3" xfId="0" applyAlignment="1" applyBorder="1" applyFont="1" applyNumberFormat="1">
      <alignment readingOrder="0" shrinkToFit="0" vertical="bottom" wrapText="0"/>
    </xf>
    <xf borderId="1" fillId="7" fontId="5" numFmtId="164" xfId="0" applyAlignment="1" applyBorder="1" applyFill="1" applyFont="1" applyNumberFormat="1">
      <alignment horizontal="right" readingOrder="0" vertical="top"/>
    </xf>
    <xf borderId="0" fillId="0" fontId="11" numFmtId="165" xfId="0" applyAlignment="1" applyFont="1" applyNumberFormat="1">
      <alignment horizontal="center" vertical="bottom"/>
    </xf>
    <xf borderId="1" fillId="0" fontId="5" numFmtId="0" xfId="0" applyAlignment="1" applyBorder="1" applyFont="1">
      <alignment shrinkToFit="0" vertical="bottom" wrapText="0"/>
    </xf>
    <xf borderId="4" fillId="0" fontId="7"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1" fillId="3" fontId="8" numFmtId="164" xfId="0" applyAlignment="1" applyBorder="1" applyFill="1" applyFont="1" applyNumberFormat="1">
      <alignment horizontal="right" readingOrder="0" shrinkToFit="0" vertical="bottom" wrapText="1"/>
    </xf>
    <xf borderId="0" fillId="0" fontId="5" numFmtId="0" xfId="0" applyAlignment="1" applyFont="1">
      <alignment horizontal="left" readingOrder="0" shrinkToFit="0" vertical="bottom" wrapText="1"/>
    </xf>
    <xf borderId="1" fillId="0" fontId="5"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1" fillId="4" fontId="14" numFmtId="164" xfId="0" applyAlignment="1" applyBorder="1" applyFill="1" applyFont="1" applyNumberFormat="1">
      <alignment vertical="bottom"/>
    </xf>
    <xf borderId="0" fillId="0" fontId="1" numFmtId="164" xfId="0" applyAlignment="1" applyFont="1" applyNumberFormat="1">
      <alignment horizontal="right"/>
    </xf>
    <xf borderId="1" fillId="7" fontId="15" numFmtId="164" xfId="0" applyAlignment="1" applyBorder="1" applyFill="1" applyFont="1" applyNumberFormat="1">
      <alignment horizontal="right" vertical="bottom"/>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0" fontId="1" numFmtId="0" xfId="0" applyAlignment="1" applyBorder="1" applyFont="1">
      <alignment horizontal="center"/>
    </xf>
    <xf borderId="1" fillId="0" fontId="1" numFmtId="0" xfId="0" applyAlignment="1" applyBorder="1" applyFont="1">
      <alignment horizontal="right" readingOrder="0" vertical="bottom"/>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5" numFmtId="164" xfId="0" applyAlignment="1" applyBorder="1" applyFont="1" applyNumberFormat="1">
      <alignment horizontal="right" readingOrder="0" shrinkToFit="0" vertical="bottom" wrapText="0"/>
    </xf>
    <xf borderId="0" fillId="0" fontId="5" numFmtId="0" xfId="0" applyAlignment="1" applyFont="1">
      <alignment readingOrder="0" shrinkToFit="0" vertical="bottom" wrapText="0"/>
    </xf>
    <xf borderId="1" fillId="3" fontId="8" numFmtId="0" xfId="0" applyAlignment="1" applyBorder="1" applyFill="1" applyFont="1">
      <alignment shrinkToFit="0" vertical="bottom" wrapText="0"/>
    </xf>
    <xf borderId="1" fillId="0" fontId="1" numFmtId="0" xfId="0" applyAlignment="1" applyBorder="1" applyFont="1">
      <alignment horizontal="left" readingOrder="0" shrinkToFit="0" wrapText="1"/>
    </xf>
    <xf borderId="1" fillId="3" fontId="8" numFmtId="164" xfId="0" applyBorder="1" applyFill="1" applyFont="1" applyNumberFormat="1"/>
    <xf borderId="0" fillId="0" fontId="16" numFmtId="0" xfId="0" applyAlignment="1" applyFont="1">
      <alignment vertical="bottom"/>
    </xf>
    <xf borderId="0" fillId="0" fontId="11" numFmtId="0" xfId="0" applyAlignment="1" applyFont="1">
      <alignment readingOrder="0" vertical="bottom"/>
    </xf>
    <xf borderId="1" fillId="0" fontId="17" numFmtId="0" xfId="0" applyAlignment="1" applyBorder="1" applyFont="1">
      <alignment horizontal="center" readingOrder="0" shrinkToFit="0" vertical="bottom" wrapText="0"/>
    </xf>
    <xf borderId="0" fillId="0" fontId="18" numFmtId="0" xfId="0" applyAlignment="1" applyFont="1">
      <alignment readingOrder="0" vertical="bottom"/>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0" fillId="0" fontId="20"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ill="1" applyFont="1"/>
    <xf borderId="1" fillId="7" fontId="5" numFmtId="164" xfId="0" applyAlignment="1" applyBorder="1" applyFill="1" applyFont="1" applyNumberFormat="1">
      <alignment readingOrder="0" shrinkToFit="0" vertical="bottom" wrapText="0"/>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0" fontId="17" numFmtId="0" xfId="0" applyAlignment="1" applyBorder="1" applyFont="1">
      <alignment horizontal="left" readingOrder="0" shrinkToFit="0" vertical="bottom" wrapText="1"/>
    </xf>
    <xf borderId="1" fillId="0" fontId="5" numFmtId="164" xfId="0" applyAlignment="1" applyBorder="1" applyFont="1" applyNumberFormat="1">
      <alignment shrinkToFit="0" vertical="bottom" wrapText="0"/>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0" fontId="1" numFmtId="0" xfId="0" applyAlignment="1" applyBorder="1" applyFont="1">
      <alignment readingOrder="0" shrinkToFit="0"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3" fontId="7" numFmtId="0" xfId="0" applyAlignment="1" applyBorder="1" applyFill="1" applyFont="1">
      <alignment horizontal="center" readingOrder="0" shrinkToFit="0" textRotation="90" vertical="center"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19"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5"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5" numFmtId="0" xfId="0" applyAlignment="1" applyBorder="1" applyFill="1" applyFont="1">
      <alignment readingOrder="0" shrinkToFit="0" wrapText="1"/>
    </xf>
    <xf borderId="1" fillId="7"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8" t="s">
        <v>2</v>
      </c>
      <c r="B7" s="10"/>
    </row>
    <row r="8">
      <c r="A8" s="13" t="s">
        <v>3</v>
      </c>
      <c r="B8" s="10"/>
    </row>
    <row r="9">
      <c r="A9" s="5"/>
      <c r="B9" s="5"/>
    </row>
    <row r="10">
      <c r="A10" s="8" t="s">
        <v>4</v>
      </c>
      <c r="B10" s="10"/>
    </row>
    <row r="11">
      <c r="A11" s="13" t="s">
        <v>5</v>
      </c>
      <c r="B11" s="10"/>
    </row>
    <row r="12">
      <c r="A12" s="5"/>
      <c r="B12" s="5"/>
    </row>
    <row r="13">
      <c r="A13" s="8" t="s">
        <v>6</v>
      </c>
      <c r="B13" s="10"/>
    </row>
    <row r="14">
      <c r="A14" s="13" t="s">
        <v>7</v>
      </c>
      <c r="B14" s="10"/>
    </row>
    <row r="15">
      <c r="A15" s="5"/>
      <c r="B15" s="5"/>
    </row>
    <row r="16">
      <c r="A16" s="8" t="s">
        <v>8</v>
      </c>
      <c r="B16" s="10"/>
    </row>
    <row r="17">
      <c r="A17" s="13" t="s">
        <v>9</v>
      </c>
      <c r="B17" s="10"/>
    </row>
    <row r="18">
      <c r="A18" s="5"/>
      <c r="B18" s="5"/>
    </row>
    <row r="19">
      <c r="A19" s="8" t="s">
        <v>11</v>
      </c>
      <c r="B19" s="10"/>
    </row>
    <row r="20">
      <c r="A20" s="13" t="s">
        <v>12</v>
      </c>
      <c r="B20" s="10"/>
    </row>
    <row r="21">
      <c r="A21" s="5"/>
      <c r="B21" s="5"/>
    </row>
    <row r="22">
      <c r="A22" s="8" t="s">
        <v>13</v>
      </c>
      <c r="B22" s="10"/>
    </row>
    <row r="23">
      <c r="A23" s="13" t="s">
        <v>14</v>
      </c>
      <c r="B23" s="10"/>
    </row>
    <row r="24">
      <c r="A24" s="5"/>
      <c r="B24" s="5"/>
    </row>
    <row r="25">
      <c r="A25" s="8" t="s">
        <v>15</v>
      </c>
      <c r="B25" s="10"/>
    </row>
    <row r="26">
      <c r="A26" s="13" t="s">
        <v>16</v>
      </c>
      <c r="B26" s="10"/>
    </row>
    <row r="27">
      <c r="A27" s="5"/>
      <c r="B27" s="5"/>
    </row>
    <row r="28">
      <c r="A28" s="8" t="s">
        <v>18</v>
      </c>
      <c r="B28" s="10"/>
    </row>
    <row r="29">
      <c r="A29" s="13" t="s">
        <v>19</v>
      </c>
      <c r="B29" s="10"/>
    </row>
    <row r="30">
      <c r="A30" s="5"/>
      <c r="B30" s="5"/>
    </row>
    <row r="31">
      <c r="A31" s="22" t="s">
        <v>20</v>
      </c>
      <c r="B31" s="10"/>
    </row>
    <row r="32">
      <c r="A32" s="13" t="s">
        <v>29</v>
      </c>
      <c r="B32" s="10"/>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FAUNALYTICS</v>
      </c>
      <c r="B1" s="6" t="s">
        <v>1</v>
      </c>
      <c r="C1" s="10"/>
      <c r="D1" s="12"/>
      <c r="E1" s="16"/>
    </row>
    <row r="2">
      <c r="A2" s="18" t="s">
        <v>17</v>
      </c>
      <c r="B2" s="21" t="s">
        <v>21</v>
      </c>
      <c r="C2" s="26">
        <v>0.0</v>
      </c>
      <c r="D2" s="26" t="s">
        <v>32</v>
      </c>
      <c r="E2" s="27" t="s">
        <v>33</v>
      </c>
    </row>
    <row r="3">
      <c r="A3" s="30"/>
      <c r="B3" s="30"/>
      <c r="C3" s="30"/>
      <c r="D3" s="30"/>
      <c r="E3" s="30"/>
    </row>
    <row r="4">
      <c r="A4" s="33" t="s">
        <v>36</v>
      </c>
      <c r="B4" s="35">
        <v>0.064</v>
      </c>
      <c r="C4" s="36">
        <v>0.0</v>
      </c>
      <c r="D4" s="40" t="str">
        <f t="shared" ref="D4:D10" si="1">C4/$C$2</f>
        <v>#DIV/0!</v>
      </c>
      <c r="E4" s="42" t="str">
        <f t="shared" ref="E4:E10" si="2">D4-B4</f>
        <v>#DIV/0!</v>
      </c>
      <c r="G4" s="43"/>
    </row>
    <row r="5">
      <c r="A5" s="44" t="s">
        <v>52</v>
      </c>
      <c r="B5" s="35">
        <v>0.137</v>
      </c>
      <c r="C5" s="36">
        <v>0.0</v>
      </c>
      <c r="D5" s="40" t="str">
        <f t="shared" si="1"/>
        <v>#DIV/0!</v>
      </c>
      <c r="E5" s="42" t="str">
        <f t="shared" si="2"/>
        <v>#DIV/0!</v>
      </c>
      <c r="G5" s="43"/>
    </row>
    <row r="6">
      <c r="A6" s="44" t="s">
        <v>57</v>
      </c>
      <c r="B6" s="35">
        <v>0.013</v>
      </c>
      <c r="C6" s="36">
        <v>0.0</v>
      </c>
      <c r="D6" s="40" t="str">
        <f t="shared" si="1"/>
        <v>#DIV/0!</v>
      </c>
      <c r="E6" s="42" t="str">
        <f t="shared" si="2"/>
        <v>#DIV/0!</v>
      </c>
      <c r="G6" s="46"/>
    </row>
    <row r="7">
      <c r="A7" s="44" t="s">
        <v>61</v>
      </c>
      <c r="B7" s="40">
        <v>0.185</v>
      </c>
      <c r="C7" s="36">
        <v>0.0</v>
      </c>
      <c r="D7" s="40" t="str">
        <f t="shared" si="1"/>
        <v>#DIV/0!</v>
      </c>
      <c r="E7" s="42" t="str">
        <f t="shared" si="2"/>
        <v>#DIV/0!</v>
      </c>
      <c r="G7" s="43"/>
    </row>
    <row r="8">
      <c r="A8" s="44" t="s">
        <v>63</v>
      </c>
      <c r="B8" s="35">
        <v>0.025</v>
      </c>
      <c r="C8" s="36">
        <v>0.0</v>
      </c>
      <c r="D8" s="40" t="str">
        <f t="shared" si="1"/>
        <v>#DIV/0!</v>
      </c>
      <c r="E8" s="42" t="str">
        <f t="shared" si="2"/>
        <v>#DIV/0!</v>
      </c>
      <c r="G8" s="46"/>
    </row>
    <row r="9">
      <c r="A9" s="44" t="s">
        <v>66</v>
      </c>
      <c r="B9" s="40">
        <v>0.013</v>
      </c>
      <c r="C9" s="36">
        <v>0.0</v>
      </c>
      <c r="D9" s="40" t="str">
        <f t="shared" si="1"/>
        <v>#DIV/0!</v>
      </c>
      <c r="E9" s="42" t="str">
        <f t="shared" si="2"/>
        <v>#DIV/0!</v>
      </c>
      <c r="G9" s="46"/>
    </row>
    <row r="10">
      <c r="A10" s="51" t="s">
        <v>69</v>
      </c>
      <c r="B10" s="52">
        <v>0.601</v>
      </c>
      <c r="C10" s="36">
        <v>0.0</v>
      </c>
      <c r="D10" s="40" t="str">
        <f t="shared" si="1"/>
        <v>#DIV/0!</v>
      </c>
      <c r="E10" s="42" t="str">
        <f t="shared" si="2"/>
        <v>#DIV/0!</v>
      </c>
      <c r="G10" s="43"/>
    </row>
    <row r="11">
      <c r="A11" s="30"/>
      <c r="B11" s="30"/>
      <c r="C11" s="30"/>
      <c r="D11" s="30"/>
      <c r="E11" s="55"/>
      <c r="G11" s="46"/>
      <c r="H11" s="56"/>
      <c r="I11" s="56"/>
    </row>
    <row r="12">
      <c r="A12" s="33" t="s">
        <v>75</v>
      </c>
      <c r="B12" s="40">
        <v>0.508</v>
      </c>
      <c r="C12" s="36">
        <v>0.0</v>
      </c>
      <c r="D12" s="40" t="str">
        <f t="shared" ref="D12:D13" si="3">C12/$C$2</f>
        <v>#DIV/0!</v>
      </c>
      <c r="E12" s="42" t="str">
        <f t="shared" ref="E12:E13" si="4">D12-B12</f>
        <v>#DIV/0!</v>
      </c>
      <c r="G12" s="46"/>
      <c r="H12" s="56"/>
      <c r="I12" s="56"/>
    </row>
    <row r="13">
      <c r="A13" s="44" t="s">
        <v>81</v>
      </c>
      <c r="B13" s="40">
        <f>1-B12</f>
        <v>0.492</v>
      </c>
      <c r="C13" s="36">
        <v>0.0</v>
      </c>
      <c r="D13" s="40" t="str">
        <f t="shared" si="3"/>
        <v>#DIV/0!</v>
      </c>
      <c r="E13" s="42" t="str">
        <f t="shared" si="4"/>
        <v>#DIV/0!</v>
      </c>
      <c r="G13" s="46"/>
      <c r="H13" s="56"/>
      <c r="I13" s="56"/>
    </row>
    <row r="14">
      <c r="A14" s="30"/>
      <c r="B14" s="30"/>
      <c r="C14" s="30"/>
      <c r="D14" s="30"/>
      <c r="E14" s="55"/>
      <c r="G14" s="46"/>
      <c r="H14" s="56"/>
      <c r="I14" s="56"/>
    </row>
    <row r="15">
      <c r="A15" s="44" t="s">
        <v>85</v>
      </c>
      <c r="B15" s="40">
        <v>0.056</v>
      </c>
      <c r="C15" s="36">
        <v>0.0</v>
      </c>
      <c r="D15" s="40" t="str">
        <f>C15/$C$2</f>
        <v>#DIV/0!</v>
      </c>
      <c r="E15" s="42" t="str">
        <f>D15-B15</f>
        <v>#DIV/0!</v>
      </c>
      <c r="G15" s="46"/>
      <c r="H15" s="56"/>
      <c r="I15" s="56"/>
    </row>
    <row r="16">
      <c r="A16" s="30"/>
      <c r="B16" s="30"/>
      <c r="C16" s="30"/>
      <c r="D16" s="30"/>
      <c r="E16" s="30"/>
      <c r="F16" s="64"/>
      <c r="G16" s="65"/>
      <c r="H16" s="56"/>
      <c r="I16" s="56"/>
    </row>
    <row r="17">
      <c r="A17" s="33" t="s">
        <v>91</v>
      </c>
      <c r="B17" s="40">
        <v>0.086</v>
      </c>
      <c r="C17" s="36">
        <v>0.0</v>
      </c>
      <c r="D17" s="40" t="str">
        <f>C17/$C$2</f>
        <v>#DIV/0!</v>
      </c>
      <c r="E17" s="42" t="str">
        <f>D17-B17</f>
        <v>#DIV/0!</v>
      </c>
      <c r="F17" s="64"/>
      <c r="G17" s="65"/>
      <c r="H17" s="56"/>
      <c r="I17" s="56"/>
    </row>
    <row r="18">
      <c r="A18" s="30"/>
      <c r="B18" s="30"/>
      <c r="C18" s="30"/>
      <c r="D18" s="30"/>
      <c r="E18" s="30"/>
      <c r="G18" s="46"/>
    </row>
    <row r="19">
      <c r="A19" s="44" t="s">
        <v>96</v>
      </c>
      <c r="B19" s="40">
        <v>0.004</v>
      </c>
      <c r="C19" s="36">
        <v>0.0</v>
      </c>
      <c r="D19" s="40" t="str">
        <f>C19/$C$2</f>
        <v>#DIV/0!</v>
      </c>
      <c r="E19" s="42" t="str">
        <f>D19-B19</f>
        <v>#DIV/0!</v>
      </c>
      <c r="F19" s="64"/>
      <c r="G19" s="65"/>
      <c r="H19" s="56"/>
      <c r="I19" s="56"/>
    </row>
    <row r="20">
      <c r="A20" s="30"/>
      <c r="B20" s="30"/>
      <c r="C20" s="30"/>
      <c r="D20" s="30"/>
      <c r="E20" s="30"/>
      <c r="F20" s="64"/>
      <c r="G20" s="65"/>
      <c r="H20" s="56"/>
      <c r="I20" s="56"/>
    </row>
    <row r="21">
      <c r="A21" s="2"/>
      <c r="B21" s="6"/>
      <c r="C21" s="10"/>
      <c r="D21" s="12"/>
      <c r="E21" s="16"/>
      <c r="F21" s="64"/>
      <c r="G21" s="71"/>
      <c r="H21" s="56"/>
      <c r="I21" s="56"/>
    </row>
    <row r="22">
      <c r="A22" s="18" t="s">
        <v>100</v>
      </c>
      <c r="B22" s="21" t="s">
        <v>21</v>
      </c>
      <c r="C22" s="26">
        <v>0.0</v>
      </c>
      <c r="D22" s="26" t="s">
        <v>32</v>
      </c>
      <c r="E22" s="27" t="s">
        <v>33</v>
      </c>
      <c r="F22" s="64"/>
      <c r="G22" s="71"/>
      <c r="H22" s="56"/>
      <c r="I22" s="56"/>
    </row>
    <row r="23">
      <c r="A23" s="30"/>
      <c r="B23" s="30"/>
      <c r="C23" s="30"/>
      <c r="D23" s="30"/>
      <c r="E23" s="30"/>
    </row>
    <row r="24">
      <c r="A24" s="33" t="s">
        <v>36</v>
      </c>
      <c r="B24" s="35">
        <v>0.064</v>
      </c>
      <c r="C24" s="36">
        <v>0.0</v>
      </c>
      <c r="D24" s="40" t="str">
        <f t="shared" ref="D24:D30" si="5">C24/$C$22</f>
        <v>#DIV/0!</v>
      </c>
      <c r="E24" s="42" t="str">
        <f t="shared" ref="E24:E30" si="6">D24-B24</f>
        <v>#DIV/0!</v>
      </c>
      <c r="G24" s="43"/>
    </row>
    <row r="25">
      <c r="A25" s="44" t="s">
        <v>52</v>
      </c>
      <c r="B25" s="35">
        <v>0.137</v>
      </c>
      <c r="C25" s="36">
        <v>0.0</v>
      </c>
      <c r="D25" s="40" t="str">
        <f t="shared" si="5"/>
        <v>#DIV/0!</v>
      </c>
      <c r="E25" s="42" t="str">
        <f t="shared" si="6"/>
        <v>#DIV/0!</v>
      </c>
      <c r="G25" s="46"/>
    </row>
    <row r="26">
      <c r="A26" s="44" t="s">
        <v>57</v>
      </c>
      <c r="B26" s="35">
        <v>0.013</v>
      </c>
      <c r="C26" s="36">
        <v>0.0</v>
      </c>
      <c r="D26" s="40" t="str">
        <f t="shared" si="5"/>
        <v>#DIV/0!</v>
      </c>
      <c r="E26" s="42" t="str">
        <f t="shared" si="6"/>
        <v>#DIV/0!</v>
      </c>
      <c r="G26" s="46"/>
    </row>
    <row r="27">
      <c r="A27" s="44" t="s">
        <v>61</v>
      </c>
      <c r="B27" s="40">
        <v>0.185</v>
      </c>
      <c r="C27" s="36">
        <v>0.0</v>
      </c>
      <c r="D27" s="40" t="str">
        <f t="shared" si="5"/>
        <v>#DIV/0!</v>
      </c>
      <c r="E27" s="42" t="str">
        <f t="shared" si="6"/>
        <v>#DIV/0!</v>
      </c>
      <c r="G27" s="46"/>
    </row>
    <row r="28">
      <c r="A28" s="44" t="s">
        <v>63</v>
      </c>
      <c r="B28" s="35">
        <v>0.025</v>
      </c>
      <c r="C28" s="36">
        <v>0.0</v>
      </c>
      <c r="D28" s="40" t="str">
        <f t="shared" si="5"/>
        <v>#DIV/0!</v>
      </c>
      <c r="E28" s="42" t="str">
        <f t="shared" si="6"/>
        <v>#DIV/0!</v>
      </c>
      <c r="G28" s="46"/>
    </row>
    <row r="29">
      <c r="A29" s="44" t="s">
        <v>66</v>
      </c>
      <c r="B29" s="40">
        <v>0.013</v>
      </c>
      <c r="C29" s="36">
        <v>0.0</v>
      </c>
      <c r="D29" s="40" t="str">
        <f t="shared" si="5"/>
        <v>#DIV/0!</v>
      </c>
      <c r="E29" s="42" t="str">
        <f t="shared" si="6"/>
        <v>#DIV/0!</v>
      </c>
      <c r="G29" s="46"/>
    </row>
    <row r="30">
      <c r="A30" s="51" t="s">
        <v>69</v>
      </c>
      <c r="B30" s="52">
        <v>0.601</v>
      </c>
      <c r="C30" s="88">
        <v>0.0</v>
      </c>
      <c r="D30" s="40" t="str">
        <f t="shared" si="5"/>
        <v>#DIV/0!</v>
      </c>
      <c r="E30" s="42" t="str">
        <f t="shared" si="6"/>
        <v>#DIV/0!</v>
      </c>
      <c r="G30" s="46"/>
    </row>
    <row r="31">
      <c r="A31" s="30"/>
      <c r="B31" s="30"/>
      <c r="C31" s="30"/>
      <c r="D31" s="30"/>
      <c r="E31" s="30"/>
      <c r="G31" s="46"/>
    </row>
    <row r="32">
      <c r="A32" s="33" t="s">
        <v>75</v>
      </c>
      <c r="B32" s="35">
        <v>0.505</v>
      </c>
      <c r="C32" s="36">
        <v>0.0</v>
      </c>
      <c r="D32" s="40" t="str">
        <f t="shared" ref="D32:D33" si="7">C32/$C$22</f>
        <v>#DIV/0!</v>
      </c>
      <c r="E32" s="42" t="str">
        <f t="shared" ref="E32:E33" si="8">D32-B32</f>
        <v>#DIV/0!</v>
      </c>
      <c r="G32" s="46"/>
    </row>
    <row r="33">
      <c r="A33" s="44" t="s">
        <v>81</v>
      </c>
      <c r="B33" s="40">
        <f>1-B32</f>
        <v>0.495</v>
      </c>
      <c r="C33" s="36">
        <v>0.0</v>
      </c>
      <c r="D33" s="40" t="str">
        <f t="shared" si="7"/>
        <v>#DIV/0!</v>
      </c>
      <c r="E33" s="42" t="str">
        <f t="shared" si="8"/>
        <v>#DIV/0!</v>
      </c>
      <c r="G33" s="46"/>
    </row>
    <row r="34">
      <c r="A34" s="30"/>
      <c r="B34" s="30"/>
      <c r="C34" s="30"/>
      <c r="D34" s="30"/>
      <c r="E34" s="30"/>
    </row>
    <row r="35">
      <c r="A35" s="44" t="s">
        <v>85</v>
      </c>
      <c r="B35" s="35">
        <v>0.062</v>
      </c>
      <c r="C35" s="36">
        <v>0.0</v>
      </c>
      <c r="D35" s="40" t="str">
        <f>C35/$C$22</f>
        <v>#DIV/0!</v>
      </c>
      <c r="E35" s="42" t="str">
        <f>D35-B35</f>
        <v>#DIV/0!</v>
      </c>
    </row>
    <row r="36">
      <c r="A36" s="30"/>
      <c r="B36" s="30"/>
      <c r="C36" s="30"/>
      <c r="D36" s="30"/>
      <c r="E36" s="30"/>
    </row>
    <row r="37">
      <c r="A37" s="33" t="s">
        <v>91</v>
      </c>
      <c r="B37" s="35">
        <v>0.089</v>
      </c>
      <c r="C37" s="36">
        <v>0.0</v>
      </c>
      <c r="D37" s="40" t="str">
        <f>C37/$C$22</f>
        <v>#DIV/0!</v>
      </c>
      <c r="E37" s="42" t="str">
        <f>D37-B37</f>
        <v>#DIV/0!</v>
      </c>
    </row>
    <row r="38">
      <c r="A38" s="30"/>
      <c r="B38" s="30"/>
      <c r="C38" s="30"/>
      <c r="D38" s="30"/>
      <c r="E38" s="30"/>
    </row>
    <row r="39">
      <c r="A39" s="44" t="s">
        <v>96</v>
      </c>
      <c r="B39" s="35">
        <v>0.055</v>
      </c>
      <c r="C39" s="36">
        <v>0.0</v>
      </c>
      <c r="D39" s="40" t="str">
        <f>C39/$C$22</f>
        <v>#DIV/0!</v>
      </c>
      <c r="E39" s="42" t="str">
        <f>D39-B39</f>
        <v>#DIV/0!</v>
      </c>
    </row>
    <row r="42">
      <c r="A42" s="64" t="s">
        <v>129</v>
      </c>
      <c r="B42" s="96" t="s">
        <v>130</v>
      </c>
    </row>
    <row r="43">
      <c r="A43" s="97" t="s">
        <v>138</v>
      </c>
      <c r="B43" s="99" t="s">
        <v>140</v>
      </c>
      <c r="C43" s="96"/>
      <c r="D43" s="96"/>
      <c r="E43" s="96"/>
      <c r="F43" s="96"/>
      <c r="G43" s="96"/>
      <c r="H43" s="96"/>
    </row>
    <row r="44">
      <c r="A44" s="97" t="s">
        <v>145</v>
      </c>
      <c r="B44" s="104" t="s">
        <v>146</v>
      </c>
    </row>
    <row r="47">
      <c r="A47" s="105" t="s">
        <v>152</v>
      </c>
      <c r="B47" s="10"/>
      <c r="C47" s="106"/>
      <c r="D47" s="108"/>
      <c r="E47" s="10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FAUNALYTICS</v>
      </c>
      <c r="B1" s="10"/>
      <c r="C1" s="2">
        <f>'READ HERE FIRST'!B5</f>
        <v>2022</v>
      </c>
      <c r="D1" s="15"/>
      <c r="E1" s="15"/>
      <c r="F1" s="19" t="s">
        <v>10</v>
      </c>
      <c r="G1" s="11"/>
      <c r="H1" s="11"/>
      <c r="I1" s="11"/>
      <c r="J1" s="11"/>
      <c r="K1" s="11"/>
      <c r="L1" s="11"/>
      <c r="M1" s="11"/>
      <c r="N1" s="11"/>
      <c r="O1" s="11"/>
      <c r="P1" s="11"/>
      <c r="Q1" s="11"/>
      <c r="R1" s="11"/>
      <c r="S1" s="11"/>
      <c r="T1" s="11"/>
      <c r="U1" s="11"/>
      <c r="V1" s="11"/>
      <c r="W1" s="11"/>
      <c r="X1" s="11"/>
      <c r="Y1" s="11"/>
      <c r="Z1" s="11"/>
    </row>
    <row r="2">
      <c r="A2" s="23" t="s">
        <v>26</v>
      </c>
      <c r="B2" s="28" t="s">
        <v>28</v>
      </c>
      <c r="C2" s="29" t="s">
        <v>34</v>
      </c>
      <c r="D2" s="32"/>
      <c r="E2" s="34">
        <v>0.0</v>
      </c>
      <c r="F2" s="32"/>
      <c r="G2" s="11"/>
      <c r="H2" s="11"/>
      <c r="I2" s="11"/>
      <c r="J2" s="11"/>
      <c r="K2" s="11"/>
      <c r="L2" s="11"/>
      <c r="M2" s="11"/>
      <c r="N2" s="11"/>
      <c r="O2" s="11"/>
      <c r="P2" s="11"/>
      <c r="Q2" s="11"/>
      <c r="R2" s="11"/>
      <c r="S2" s="11"/>
      <c r="T2" s="11"/>
      <c r="U2" s="11"/>
      <c r="V2" s="11"/>
      <c r="W2" s="11"/>
      <c r="X2" s="11"/>
      <c r="Y2" s="11"/>
      <c r="Z2" s="11"/>
    </row>
    <row r="3">
      <c r="A3" s="37"/>
      <c r="B3" s="28" t="s">
        <v>38</v>
      </c>
      <c r="C3" s="29" t="s">
        <v>40</v>
      </c>
      <c r="D3" s="32"/>
      <c r="E3" s="38">
        <v>0.0</v>
      </c>
      <c r="F3" s="32"/>
      <c r="G3" s="11"/>
      <c r="H3" s="11"/>
      <c r="I3" s="11"/>
      <c r="J3" s="11"/>
      <c r="K3" s="11"/>
      <c r="L3" s="11"/>
      <c r="M3" s="11"/>
      <c r="N3" s="11"/>
      <c r="O3" s="11"/>
      <c r="P3" s="11"/>
      <c r="Q3" s="11"/>
      <c r="R3" s="11"/>
      <c r="S3" s="11"/>
      <c r="T3" s="11"/>
      <c r="U3" s="11"/>
      <c r="V3" s="11"/>
      <c r="W3" s="11"/>
      <c r="X3" s="11"/>
      <c r="Y3" s="11"/>
      <c r="Z3" s="11"/>
    </row>
    <row r="4">
      <c r="A4" s="37"/>
      <c r="B4" s="28" t="s">
        <v>41</v>
      </c>
      <c r="C4" s="29" t="s">
        <v>42</v>
      </c>
      <c r="D4" s="32"/>
      <c r="E4" s="38">
        <v>0.0</v>
      </c>
      <c r="F4" s="15"/>
      <c r="G4" s="11"/>
      <c r="H4" s="11"/>
      <c r="I4" s="11"/>
      <c r="J4" s="11"/>
      <c r="K4" s="11"/>
      <c r="L4" s="11"/>
      <c r="M4" s="11"/>
      <c r="N4" s="11"/>
      <c r="O4" s="11"/>
      <c r="P4" s="11"/>
      <c r="Q4" s="11"/>
      <c r="R4" s="11"/>
      <c r="S4" s="11"/>
      <c r="T4" s="11"/>
      <c r="U4" s="11"/>
      <c r="V4" s="11"/>
      <c r="W4" s="11"/>
      <c r="X4" s="11"/>
      <c r="Y4" s="11"/>
      <c r="Z4" s="11"/>
    </row>
    <row r="5">
      <c r="A5" s="37"/>
      <c r="B5" s="28" t="s">
        <v>44</v>
      </c>
      <c r="C5" s="29" t="s">
        <v>45</v>
      </c>
      <c r="D5" s="32"/>
      <c r="E5" s="38">
        <v>0.0</v>
      </c>
      <c r="F5" s="15"/>
      <c r="G5" s="11"/>
      <c r="H5" s="11"/>
      <c r="I5" s="11"/>
      <c r="J5" s="11"/>
      <c r="K5" s="11"/>
      <c r="L5" s="11"/>
      <c r="M5" s="11"/>
      <c r="N5" s="11"/>
      <c r="O5" s="11"/>
      <c r="P5" s="11"/>
      <c r="Q5" s="11"/>
      <c r="R5" s="11"/>
      <c r="S5" s="11"/>
      <c r="T5" s="11"/>
      <c r="U5" s="11"/>
      <c r="V5" s="11"/>
      <c r="W5" s="11"/>
      <c r="X5" s="11"/>
      <c r="Y5" s="11"/>
      <c r="Z5" s="11"/>
    </row>
    <row r="6">
      <c r="A6" s="37"/>
      <c r="B6" s="28" t="s">
        <v>47</v>
      </c>
      <c r="C6" s="29" t="s">
        <v>48</v>
      </c>
      <c r="D6" s="32"/>
      <c r="E6" s="38">
        <v>32790.0</v>
      </c>
      <c r="F6" s="15"/>
      <c r="G6" s="11"/>
      <c r="H6" s="11"/>
      <c r="I6" s="11"/>
      <c r="J6" s="11"/>
      <c r="K6" s="11"/>
      <c r="L6" s="11"/>
      <c r="M6" s="11"/>
      <c r="N6" s="11"/>
      <c r="O6" s="11"/>
      <c r="P6" s="11"/>
      <c r="Q6" s="11"/>
      <c r="R6" s="11"/>
      <c r="S6" s="11"/>
      <c r="T6" s="11"/>
      <c r="U6" s="11"/>
      <c r="V6" s="11"/>
      <c r="W6" s="11"/>
      <c r="X6" s="11"/>
      <c r="Y6" s="11"/>
      <c r="Z6" s="11"/>
    </row>
    <row r="7">
      <c r="A7" s="37"/>
      <c r="B7" s="28" t="s">
        <v>50</v>
      </c>
      <c r="C7" s="31" t="s">
        <v>51</v>
      </c>
      <c r="D7" s="32"/>
      <c r="E7" s="38">
        <v>1143064.0</v>
      </c>
      <c r="F7" s="15"/>
      <c r="G7" s="11"/>
      <c r="H7" s="11"/>
      <c r="I7" s="11"/>
      <c r="J7" s="11"/>
      <c r="K7" s="11"/>
      <c r="L7" s="11"/>
      <c r="M7" s="11"/>
      <c r="N7" s="11"/>
      <c r="O7" s="11"/>
      <c r="P7" s="11"/>
      <c r="Q7" s="11"/>
      <c r="R7" s="11"/>
      <c r="S7" s="11"/>
      <c r="T7" s="11"/>
      <c r="U7" s="11"/>
      <c r="V7" s="11"/>
      <c r="W7" s="11"/>
      <c r="X7" s="11"/>
      <c r="Y7" s="11"/>
      <c r="Z7" s="11"/>
    </row>
    <row r="8">
      <c r="A8" s="45"/>
      <c r="B8" s="28" t="s">
        <v>54</v>
      </c>
      <c r="C8" s="29" t="s">
        <v>55</v>
      </c>
      <c r="D8" s="32"/>
      <c r="E8" s="38">
        <v>0.0</v>
      </c>
      <c r="F8" s="15"/>
      <c r="G8" s="11"/>
      <c r="H8" s="11"/>
      <c r="I8" s="11"/>
      <c r="J8" s="11"/>
      <c r="K8" s="11"/>
      <c r="L8" s="11"/>
      <c r="M8" s="11"/>
      <c r="N8" s="11"/>
      <c r="O8" s="11"/>
      <c r="P8" s="11"/>
      <c r="Q8" s="11"/>
      <c r="R8" s="11"/>
      <c r="S8" s="11"/>
      <c r="T8" s="11"/>
      <c r="U8" s="11"/>
      <c r="V8" s="11"/>
      <c r="W8" s="11"/>
      <c r="X8" s="11"/>
      <c r="Y8" s="11"/>
      <c r="Z8" s="11"/>
    </row>
    <row r="9">
      <c r="A9" s="47"/>
      <c r="B9" s="48" t="s">
        <v>64</v>
      </c>
      <c r="C9" s="49" t="s">
        <v>67</v>
      </c>
      <c r="D9" s="50"/>
      <c r="E9" s="50"/>
      <c r="F9" s="53">
        <f>SUM(E2:E7)</f>
        <v>1175854</v>
      </c>
      <c r="G9" s="54"/>
      <c r="H9" s="54"/>
      <c r="I9" s="54"/>
      <c r="J9" s="54"/>
      <c r="K9" s="54"/>
      <c r="L9" s="54"/>
      <c r="M9" s="54"/>
      <c r="N9" s="54"/>
      <c r="O9" s="54"/>
      <c r="P9" s="54"/>
      <c r="Q9" s="54"/>
      <c r="R9" s="54"/>
      <c r="S9" s="54"/>
      <c r="T9" s="54"/>
      <c r="U9" s="54"/>
      <c r="V9" s="54"/>
      <c r="W9" s="54"/>
      <c r="X9" s="54"/>
      <c r="Y9" s="54"/>
      <c r="Z9" s="54"/>
    </row>
    <row r="10">
      <c r="A10" s="23" t="s">
        <v>73</v>
      </c>
      <c r="B10" s="57" t="s">
        <v>77</v>
      </c>
      <c r="C10" s="58" t="s">
        <v>78</v>
      </c>
      <c r="D10" s="30"/>
      <c r="E10" s="30"/>
      <c r="F10" s="34">
        <v>29137.0</v>
      </c>
      <c r="G10" s="11"/>
      <c r="H10" s="11"/>
      <c r="I10" s="11"/>
      <c r="J10" s="11"/>
      <c r="K10" s="11"/>
      <c r="L10" s="11"/>
      <c r="M10" s="11"/>
      <c r="N10" s="11"/>
      <c r="O10" s="11"/>
      <c r="P10" s="11"/>
      <c r="Q10" s="11"/>
      <c r="R10" s="11"/>
      <c r="S10" s="11"/>
      <c r="T10" s="11"/>
      <c r="U10" s="11"/>
      <c r="V10" s="11"/>
      <c r="W10" s="11"/>
      <c r="X10" s="11"/>
      <c r="Y10" s="11"/>
      <c r="Z10" s="11"/>
    </row>
    <row r="11">
      <c r="A11" s="37"/>
      <c r="B11" s="28" t="s">
        <v>38</v>
      </c>
      <c r="C11" s="58"/>
      <c r="D11" s="59"/>
      <c r="E11" s="59"/>
      <c r="F11" s="60">
        <v>0.0</v>
      </c>
      <c r="G11" s="11"/>
      <c r="H11" s="11"/>
      <c r="I11" s="11"/>
      <c r="J11" s="11"/>
      <c r="K11" s="11"/>
      <c r="L11" s="11"/>
      <c r="M11" s="11"/>
      <c r="N11" s="11"/>
      <c r="O11" s="11"/>
      <c r="P11" s="11"/>
      <c r="Q11" s="11"/>
      <c r="R11" s="11"/>
      <c r="S11" s="11"/>
      <c r="T11" s="11"/>
      <c r="U11" s="11"/>
      <c r="V11" s="11"/>
      <c r="W11" s="11"/>
      <c r="X11" s="11"/>
      <c r="Y11" s="11"/>
      <c r="Z11" s="11"/>
    </row>
    <row r="12">
      <c r="A12" s="37"/>
      <c r="B12" s="28" t="s">
        <v>41</v>
      </c>
      <c r="C12" s="58"/>
      <c r="D12" s="59"/>
      <c r="E12" s="59"/>
      <c r="F12" s="60">
        <v>0.0</v>
      </c>
      <c r="G12" s="11"/>
      <c r="H12" s="11"/>
      <c r="I12" s="11"/>
      <c r="J12" s="11"/>
      <c r="K12" s="11"/>
      <c r="L12" s="11"/>
      <c r="M12" s="11"/>
      <c r="N12" s="11"/>
      <c r="O12" s="11"/>
      <c r="P12" s="11"/>
      <c r="Q12" s="11"/>
      <c r="R12" s="11"/>
      <c r="S12" s="11"/>
      <c r="T12" s="11"/>
      <c r="U12" s="11"/>
      <c r="V12" s="11"/>
      <c r="W12" s="11"/>
      <c r="X12" s="11"/>
      <c r="Y12" s="11"/>
      <c r="Z12" s="11"/>
    </row>
    <row r="13">
      <c r="A13" s="37"/>
      <c r="B13" s="28" t="s">
        <v>44</v>
      </c>
      <c r="C13" s="61"/>
      <c r="D13" s="59"/>
      <c r="E13" s="59"/>
      <c r="F13" s="60">
        <v>0.0</v>
      </c>
      <c r="G13" s="11"/>
      <c r="H13" s="11"/>
      <c r="I13" s="11"/>
      <c r="J13" s="11"/>
      <c r="K13" s="11"/>
      <c r="L13" s="11"/>
      <c r="M13" s="11"/>
      <c r="N13" s="11"/>
      <c r="O13" s="11"/>
      <c r="P13" s="11"/>
      <c r="Q13" s="11"/>
      <c r="R13" s="11"/>
      <c r="S13" s="11"/>
      <c r="T13" s="11"/>
      <c r="U13" s="11"/>
      <c r="V13" s="11"/>
      <c r="W13" s="11"/>
      <c r="X13" s="11"/>
      <c r="Y13" s="11"/>
      <c r="Z13" s="11"/>
    </row>
    <row r="14">
      <c r="A14" s="37"/>
      <c r="B14" s="28" t="s">
        <v>47</v>
      </c>
      <c r="C14" s="61"/>
      <c r="D14" s="59"/>
      <c r="E14" s="59"/>
      <c r="F14" s="60">
        <v>0.0</v>
      </c>
      <c r="G14" s="11"/>
      <c r="H14" s="11"/>
      <c r="I14" s="11"/>
      <c r="J14" s="11"/>
      <c r="K14" s="11"/>
      <c r="L14" s="11"/>
      <c r="M14" s="11"/>
      <c r="N14" s="11"/>
      <c r="O14" s="11"/>
      <c r="P14" s="11"/>
      <c r="Q14" s="11"/>
      <c r="R14" s="11"/>
      <c r="S14" s="11"/>
      <c r="T14" s="11"/>
      <c r="U14" s="11"/>
      <c r="V14" s="11"/>
      <c r="W14" s="11"/>
      <c r="X14" s="11"/>
      <c r="Y14" s="11"/>
      <c r="Z14" s="11"/>
    </row>
    <row r="15">
      <c r="A15" s="45"/>
      <c r="B15" s="28" t="s">
        <v>50</v>
      </c>
      <c r="C15" s="61"/>
      <c r="D15" s="59"/>
      <c r="E15" s="59"/>
      <c r="F15" s="60">
        <v>0.0</v>
      </c>
      <c r="G15" s="11"/>
      <c r="H15" s="11"/>
      <c r="I15" s="11"/>
      <c r="J15" s="11"/>
      <c r="K15" s="11"/>
      <c r="L15" s="11"/>
      <c r="M15" s="11"/>
      <c r="N15" s="11"/>
      <c r="O15" s="11"/>
      <c r="P15" s="11"/>
      <c r="Q15" s="11"/>
      <c r="R15" s="11"/>
      <c r="S15" s="11"/>
      <c r="T15" s="11"/>
      <c r="U15" s="11"/>
      <c r="V15" s="11"/>
      <c r="W15" s="11"/>
      <c r="X15" s="11"/>
      <c r="Y15" s="11"/>
      <c r="Z15" s="11"/>
    </row>
    <row r="16">
      <c r="A16" s="66"/>
      <c r="B16" s="48" t="s">
        <v>54</v>
      </c>
      <c r="C16" s="49" t="s">
        <v>94</v>
      </c>
      <c r="D16" s="53"/>
      <c r="E16" s="53"/>
      <c r="F16" s="53">
        <f>sum(F10:F15)</f>
        <v>29137</v>
      </c>
      <c r="G16" s="54"/>
      <c r="H16" s="54"/>
      <c r="I16" s="54"/>
      <c r="J16" s="54"/>
      <c r="K16" s="54"/>
      <c r="L16" s="54"/>
      <c r="M16" s="54"/>
      <c r="N16" s="54"/>
      <c r="O16" s="54"/>
      <c r="P16" s="54"/>
      <c r="Q16" s="54"/>
      <c r="R16" s="54"/>
      <c r="S16" s="54"/>
      <c r="T16" s="54"/>
      <c r="U16" s="54"/>
      <c r="V16" s="54"/>
      <c r="W16" s="54"/>
      <c r="X16" s="54"/>
      <c r="Y16" s="54"/>
      <c r="Z16" s="54"/>
    </row>
    <row r="17">
      <c r="A17" s="73" t="s">
        <v>102</v>
      </c>
      <c r="B17" s="74">
        <v>3.0</v>
      </c>
      <c r="C17" s="75" t="s">
        <v>105</v>
      </c>
      <c r="D17" s="59"/>
      <c r="E17" s="59"/>
      <c r="F17" s="60">
        <v>2718.0</v>
      </c>
      <c r="G17" s="77"/>
      <c r="H17" s="11"/>
      <c r="I17" s="11"/>
      <c r="J17" s="11"/>
      <c r="K17" s="11"/>
      <c r="L17" s="11"/>
      <c r="M17" s="11"/>
      <c r="N17" s="11"/>
      <c r="O17" s="11"/>
      <c r="P17" s="11"/>
      <c r="Q17" s="11"/>
      <c r="R17" s="11"/>
      <c r="S17" s="11"/>
      <c r="T17" s="11"/>
      <c r="U17" s="11"/>
      <c r="V17" s="11"/>
      <c r="W17" s="11"/>
      <c r="X17" s="11"/>
      <c r="Y17" s="11"/>
      <c r="Z17" s="11"/>
    </row>
    <row r="18">
      <c r="A18" s="37"/>
      <c r="B18" s="74">
        <v>4.0</v>
      </c>
      <c r="C18" s="49" t="s">
        <v>108</v>
      </c>
      <c r="D18" s="81"/>
      <c r="E18" s="81"/>
      <c r="F18" s="83">
        <v>0.0</v>
      </c>
      <c r="G18" s="11"/>
      <c r="H18" s="11"/>
      <c r="I18" s="11"/>
      <c r="J18" s="11"/>
      <c r="K18" s="11"/>
      <c r="L18" s="11"/>
      <c r="M18" s="11"/>
      <c r="N18" s="11"/>
      <c r="O18" s="11"/>
      <c r="P18" s="11"/>
      <c r="Q18" s="11"/>
      <c r="R18" s="11"/>
      <c r="S18" s="11"/>
      <c r="T18" s="11"/>
      <c r="U18" s="11"/>
      <c r="V18" s="11"/>
      <c r="W18" s="11"/>
      <c r="X18" s="11"/>
      <c r="Y18" s="11"/>
      <c r="Z18" s="11"/>
    </row>
    <row r="19">
      <c r="A19" s="37"/>
      <c r="B19" s="74">
        <v>5.0</v>
      </c>
      <c r="C19" s="49" t="s">
        <v>79</v>
      </c>
      <c r="D19" s="59"/>
      <c r="E19" s="59"/>
      <c r="F19" s="60">
        <v>0.0</v>
      </c>
      <c r="G19" s="11"/>
      <c r="H19" s="11"/>
      <c r="I19" s="11"/>
      <c r="J19" s="11"/>
      <c r="K19" s="11"/>
      <c r="L19" s="11"/>
      <c r="M19" s="11"/>
      <c r="N19" s="11"/>
      <c r="O19" s="11"/>
      <c r="P19" s="11"/>
      <c r="Q19" s="11"/>
      <c r="R19" s="11"/>
      <c r="S19" s="11"/>
      <c r="T19" s="11"/>
      <c r="U19" s="11"/>
      <c r="V19" s="11"/>
      <c r="W19" s="11"/>
      <c r="X19" s="11"/>
      <c r="Y19" s="11"/>
      <c r="Z19" s="11"/>
    </row>
    <row r="20">
      <c r="A20" s="37"/>
      <c r="B20" s="87"/>
      <c r="C20" s="89"/>
      <c r="D20" s="90" t="s">
        <v>115</v>
      </c>
      <c r="E20" s="90" t="s">
        <v>116</v>
      </c>
      <c r="F20" s="7"/>
      <c r="G20" s="11"/>
      <c r="H20" s="11"/>
      <c r="I20" s="11"/>
      <c r="J20" s="11"/>
      <c r="K20" s="11"/>
      <c r="L20" s="11"/>
      <c r="M20" s="11"/>
      <c r="N20" s="11"/>
      <c r="O20" s="11"/>
      <c r="P20" s="11"/>
      <c r="Q20" s="11"/>
      <c r="R20" s="11"/>
      <c r="S20" s="11"/>
      <c r="T20" s="11"/>
      <c r="U20" s="11"/>
      <c r="V20" s="11"/>
      <c r="W20" s="11"/>
      <c r="X20" s="11"/>
      <c r="Y20" s="11"/>
      <c r="Z20" s="11"/>
    </row>
    <row r="21">
      <c r="A21" s="37"/>
      <c r="B21" s="57" t="s">
        <v>119</v>
      </c>
      <c r="C21" s="29" t="s">
        <v>120</v>
      </c>
      <c r="D21" s="38">
        <v>0.0</v>
      </c>
      <c r="E21" s="38">
        <v>0.0</v>
      </c>
      <c r="F21" s="7"/>
      <c r="G21" s="11"/>
      <c r="H21" s="11"/>
      <c r="I21" s="11"/>
      <c r="J21" s="11"/>
      <c r="K21" s="11"/>
      <c r="L21" s="11"/>
      <c r="M21" s="11"/>
      <c r="N21" s="11"/>
      <c r="O21" s="11"/>
      <c r="P21" s="11"/>
      <c r="Q21" s="11"/>
      <c r="R21" s="11"/>
      <c r="S21" s="11"/>
      <c r="T21" s="11"/>
      <c r="U21" s="11"/>
      <c r="V21" s="11"/>
      <c r="W21" s="11"/>
      <c r="X21" s="11"/>
      <c r="Y21" s="11"/>
      <c r="Z21" s="11"/>
    </row>
    <row r="22">
      <c r="A22" s="37"/>
      <c r="B22" s="57" t="s">
        <v>38</v>
      </c>
      <c r="C22" s="29" t="s">
        <v>121</v>
      </c>
      <c r="D22" s="38">
        <v>0.0</v>
      </c>
      <c r="E22" s="38">
        <v>0.0</v>
      </c>
      <c r="F22" s="7"/>
      <c r="G22" s="11"/>
      <c r="H22" s="11"/>
      <c r="I22" s="11"/>
      <c r="J22" s="11"/>
      <c r="K22" s="11"/>
      <c r="L22" s="11"/>
      <c r="M22" s="11"/>
      <c r="N22" s="11"/>
      <c r="O22" s="11"/>
      <c r="P22" s="11"/>
      <c r="Q22" s="11"/>
      <c r="R22" s="11"/>
      <c r="S22" s="11"/>
      <c r="T22" s="11"/>
      <c r="U22" s="11"/>
      <c r="V22" s="11"/>
      <c r="W22" s="11"/>
      <c r="X22" s="11"/>
      <c r="Y22" s="11"/>
      <c r="Z22" s="11"/>
    </row>
    <row r="23">
      <c r="A23" s="37"/>
      <c r="B23" s="57" t="s">
        <v>41</v>
      </c>
      <c r="C23" s="29" t="s">
        <v>122</v>
      </c>
      <c r="D23" s="91">
        <f t="shared" ref="D23:E23" si="1">D21-D22</f>
        <v>0</v>
      </c>
      <c r="E23" s="91">
        <f t="shared" si="1"/>
        <v>0</v>
      </c>
      <c r="F23" s="7"/>
      <c r="G23" s="11"/>
      <c r="H23" s="11"/>
      <c r="I23" s="11"/>
      <c r="J23" s="11"/>
      <c r="K23" s="11"/>
      <c r="L23" s="11"/>
      <c r="M23" s="11"/>
      <c r="N23" s="11"/>
      <c r="O23" s="11"/>
      <c r="P23" s="11"/>
      <c r="Q23" s="11"/>
      <c r="R23" s="11"/>
      <c r="S23" s="11"/>
      <c r="T23" s="11"/>
      <c r="U23" s="11"/>
      <c r="V23" s="11"/>
      <c r="W23" s="11"/>
      <c r="X23" s="11"/>
      <c r="Y23" s="11"/>
      <c r="Z23" s="11"/>
    </row>
    <row r="24">
      <c r="A24" s="37"/>
      <c r="B24" s="74" t="s">
        <v>44</v>
      </c>
      <c r="C24" s="49" t="s">
        <v>126</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7"/>
      <c r="B25" s="87"/>
      <c r="C25" s="89"/>
      <c r="D25" s="90" t="s">
        <v>131</v>
      </c>
      <c r="E25" s="90" t="s">
        <v>132</v>
      </c>
      <c r="F25" s="7"/>
      <c r="G25" s="92"/>
      <c r="H25" s="11"/>
      <c r="I25" s="11"/>
      <c r="J25" s="11"/>
      <c r="K25" s="11"/>
      <c r="L25" s="11"/>
      <c r="M25" s="11"/>
      <c r="N25" s="11"/>
      <c r="O25" s="11"/>
      <c r="P25" s="11"/>
      <c r="Q25" s="11"/>
      <c r="R25" s="11"/>
      <c r="S25" s="11"/>
      <c r="T25" s="11"/>
      <c r="U25" s="11"/>
      <c r="V25" s="11"/>
      <c r="W25" s="11"/>
      <c r="X25" s="11"/>
      <c r="Y25" s="11"/>
      <c r="Z25" s="11"/>
    </row>
    <row r="26">
      <c r="A26" s="37"/>
      <c r="B26" s="28" t="s">
        <v>134</v>
      </c>
      <c r="C26" s="94" t="s">
        <v>135</v>
      </c>
      <c r="D26" s="38">
        <v>0.0</v>
      </c>
      <c r="E26" s="38">
        <v>0.0</v>
      </c>
      <c r="F26" s="7"/>
      <c r="G26" s="92"/>
      <c r="H26" s="11"/>
      <c r="I26" s="11"/>
      <c r="J26" s="11"/>
      <c r="K26" s="11"/>
      <c r="L26" s="11"/>
      <c r="M26" s="11"/>
      <c r="N26" s="11"/>
      <c r="O26" s="11"/>
      <c r="P26" s="11"/>
      <c r="Q26" s="11"/>
      <c r="R26" s="11"/>
      <c r="S26" s="11"/>
      <c r="T26" s="11"/>
      <c r="U26" s="11"/>
      <c r="V26" s="11"/>
      <c r="W26" s="11"/>
      <c r="X26" s="11"/>
      <c r="Y26" s="11"/>
      <c r="Z26" s="11"/>
    </row>
    <row r="27">
      <c r="A27" s="37"/>
      <c r="B27" s="57" t="s">
        <v>38</v>
      </c>
      <c r="C27" s="29" t="s">
        <v>136</v>
      </c>
      <c r="D27" s="38">
        <v>0.0</v>
      </c>
      <c r="E27" s="38">
        <v>0.0</v>
      </c>
      <c r="F27" s="7"/>
      <c r="G27" s="11"/>
      <c r="H27" s="11"/>
      <c r="I27" s="11"/>
      <c r="J27" s="11"/>
      <c r="K27" s="11"/>
      <c r="L27" s="11"/>
      <c r="M27" s="11"/>
      <c r="N27" s="11"/>
      <c r="O27" s="11"/>
      <c r="P27" s="11"/>
      <c r="Q27" s="11"/>
      <c r="R27" s="11"/>
      <c r="S27" s="11"/>
      <c r="T27" s="11"/>
      <c r="U27" s="11"/>
      <c r="V27" s="11"/>
      <c r="W27" s="11"/>
      <c r="X27" s="11"/>
      <c r="Y27" s="11"/>
      <c r="Z27" s="11"/>
    </row>
    <row r="28">
      <c r="A28" s="37"/>
      <c r="B28" s="57" t="s">
        <v>41</v>
      </c>
      <c r="C28" s="29" t="s">
        <v>137</v>
      </c>
      <c r="D28" s="91">
        <f t="shared" ref="D28:E28" si="2">D26-D27</f>
        <v>0</v>
      </c>
      <c r="E28" s="91">
        <f t="shared" si="2"/>
        <v>0</v>
      </c>
      <c r="F28" s="7"/>
      <c r="G28" s="11"/>
      <c r="H28" s="11"/>
      <c r="I28" s="11"/>
      <c r="J28" s="11"/>
      <c r="K28" s="11"/>
      <c r="L28" s="11"/>
      <c r="M28" s="11"/>
      <c r="N28" s="11"/>
      <c r="O28" s="11"/>
      <c r="P28" s="11"/>
      <c r="Q28" s="11"/>
      <c r="R28" s="11"/>
      <c r="S28" s="11"/>
      <c r="T28" s="11"/>
      <c r="U28" s="11"/>
      <c r="V28" s="11"/>
      <c r="W28" s="11"/>
      <c r="X28" s="11"/>
      <c r="Y28" s="11"/>
      <c r="Z28" s="11"/>
    </row>
    <row r="29">
      <c r="A29" s="37"/>
      <c r="B29" s="48" t="s">
        <v>44</v>
      </c>
      <c r="C29" s="49" t="s">
        <v>141</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7"/>
      <c r="B30" s="57" t="s">
        <v>142</v>
      </c>
      <c r="C30" s="31" t="s">
        <v>143</v>
      </c>
      <c r="D30" s="31"/>
      <c r="E30" s="34">
        <v>0.0</v>
      </c>
      <c r="F30" s="7"/>
      <c r="G30" s="11"/>
      <c r="H30" s="11"/>
      <c r="I30" s="11"/>
      <c r="J30" s="11"/>
      <c r="K30" s="11"/>
      <c r="L30" s="11"/>
      <c r="M30" s="11"/>
      <c r="N30" s="11"/>
      <c r="O30" s="11"/>
      <c r="P30" s="11"/>
      <c r="Q30" s="11"/>
      <c r="R30" s="11"/>
      <c r="S30" s="11"/>
      <c r="T30" s="11"/>
      <c r="U30" s="11"/>
      <c r="V30" s="11"/>
      <c r="W30" s="11"/>
      <c r="X30" s="11"/>
      <c r="Y30" s="11"/>
      <c r="Z30" s="11"/>
    </row>
    <row r="31">
      <c r="A31" s="37"/>
      <c r="B31" s="28" t="s">
        <v>38</v>
      </c>
      <c r="C31" s="29" t="s">
        <v>147</v>
      </c>
      <c r="D31" s="7"/>
      <c r="E31" s="34">
        <v>0.0</v>
      </c>
      <c r="F31" s="7"/>
      <c r="G31" s="11"/>
      <c r="H31" s="11"/>
      <c r="I31" s="11"/>
      <c r="J31" s="11"/>
      <c r="K31" s="11"/>
      <c r="L31" s="11"/>
      <c r="M31" s="11"/>
      <c r="N31" s="11"/>
      <c r="O31" s="11"/>
      <c r="P31" s="11"/>
      <c r="Q31" s="11"/>
      <c r="R31" s="11"/>
      <c r="S31" s="11"/>
      <c r="T31" s="11"/>
      <c r="U31" s="11"/>
      <c r="V31" s="11"/>
      <c r="W31" s="11"/>
      <c r="X31" s="11"/>
      <c r="Y31" s="11"/>
      <c r="Z31" s="11"/>
    </row>
    <row r="32">
      <c r="A32" s="37"/>
      <c r="B32" s="48" t="s">
        <v>41</v>
      </c>
      <c r="C32" s="75" t="s">
        <v>148</v>
      </c>
      <c r="D32" s="102"/>
      <c r="E32" s="103"/>
      <c r="F32" s="53">
        <f>E30-E31</f>
        <v>0</v>
      </c>
      <c r="G32" s="11"/>
      <c r="H32" s="11"/>
      <c r="I32" s="11"/>
      <c r="J32" s="11"/>
      <c r="K32" s="11"/>
      <c r="L32" s="11"/>
      <c r="M32" s="11"/>
      <c r="N32" s="11"/>
      <c r="O32" s="11"/>
      <c r="P32" s="11"/>
      <c r="Q32" s="11"/>
      <c r="R32" s="11"/>
      <c r="S32" s="11"/>
      <c r="T32" s="11"/>
      <c r="U32" s="11"/>
      <c r="V32" s="11"/>
      <c r="W32" s="11"/>
      <c r="X32" s="11"/>
      <c r="Y32" s="11"/>
      <c r="Z32" s="11"/>
    </row>
    <row r="33">
      <c r="A33" s="37"/>
      <c r="B33" s="14" t="s">
        <v>154</v>
      </c>
      <c r="C33" s="31" t="s">
        <v>155</v>
      </c>
      <c r="D33" s="78"/>
      <c r="E33" s="34">
        <v>0.0</v>
      </c>
      <c r="F33" s="7"/>
      <c r="G33" s="11"/>
      <c r="H33" s="11"/>
      <c r="I33" s="11"/>
      <c r="J33" s="11"/>
      <c r="K33" s="11"/>
      <c r="L33" s="11"/>
      <c r="M33" s="11"/>
      <c r="N33" s="11"/>
      <c r="O33" s="11"/>
      <c r="P33" s="11"/>
      <c r="Q33" s="11"/>
      <c r="R33" s="11"/>
      <c r="S33" s="11"/>
      <c r="T33" s="11"/>
      <c r="U33" s="11"/>
      <c r="V33" s="11"/>
      <c r="W33" s="11"/>
      <c r="X33" s="11"/>
      <c r="Y33" s="11"/>
      <c r="Z33" s="11"/>
    </row>
    <row r="34">
      <c r="A34" s="37"/>
      <c r="B34" s="28" t="s">
        <v>38</v>
      </c>
      <c r="C34" s="29" t="s">
        <v>156</v>
      </c>
      <c r="D34" s="111"/>
      <c r="E34" s="34">
        <v>0.0</v>
      </c>
      <c r="F34" s="7"/>
      <c r="G34" s="11"/>
      <c r="H34" s="11"/>
      <c r="I34" s="11"/>
      <c r="J34" s="11"/>
      <c r="K34" s="11"/>
      <c r="L34" s="11"/>
      <c r="M34" s="11"/>
      <c r="N34" s="11"/>
      <c r="O34" s="11"/>
      <c r="P34" s="11"/>
      <c r="Q34" s="11"/>
      <c r="R34" s="11"/>
      <c r="S34" s="11"/>
      <c r="T34" s="11"/>
      <c r="U34" s="11"/>
      <c r="V34" s="11"/>
      <c r="W34" s="11"/>
      <c r="X34" s="11"/>
      <c r="Y34" s="11"/>
      <c r="Z34" s="11"/>
    </row>
    <row r="35">
      <c r="A35" s="37"/>
      <c r="B35" s="48" t="s">
        <v>41</v>
      </c>
      <c r="C35" s="75" t="s">
        <v>158</v>
      </c>
      <c r="D35" s="102"/>
      <c r="E35" s="103"/>
      <c r="F35" s="53">
        <f>E33-E34</f>
        <v>0</v>
      </c>
      <c r="G35" s="11"/>
      <c r="H35" s="11"/>
      <c r="I35" s="11"/>
      <c r="J35" s="11"/>
      <c r="K35" s="11"/>
      <c r="L35" s="11"/>
      <c r="M35" s="11"/>
      <c r="N35" s="11"/>
      <c r="O35" s="11"/>
      <c r="P35" s="11"/>
      <c r="Q35" s="11"/>
      <c r="R35" s="11"/>
      <c r="S35" s="11"/>
      <c r="T35" s="11"/>
      <c r="U35" s="11"/>
      <c r="V35" s="11"/>
      <c r="W35" s="11"/>
      <c r="X35" s="11"/>
      <c r="Y35" s="11"/>
      <c r="Z35" s="11"/>
    </row>
    <row r="36">
      <c r="A36" s="37"/>
      <c r="B36" s="14" t="s">
        <v>160</v>
      </c>
      <c r="C36" s="31" t="s">
        <v>161</v>
      </c>
      <c r="D36" s="78"/>
      <c r="E36" s="34">
        <v>0.0</v>
      </c>
      <c r="F36" s="7"/>
      <c r="G36" s="11"/>
      <c r="H36" s="11"/>
      <c r="I36" s="11"/>
      <c r="J36" s="11"/>
      <c r="K36" s="11"/>
      <c r="L36" s="11"/>
      <c r="M36" s="11"/>
      <c r="N36" s="11"/>
      <c r="O36" s="11"/>
      <c r="P36" s="11"/>
      <c r="Q36" s="11"/>
      <c r="R36" s="11"/>
      <c r="S36" s="11"/>
      <c r="T36" s="11"/>
      <c r="U36" s="11"/>
      <c r="V36" s="11"/>
      <c r="W36" s="11"/>
      <c r="X36" s="11"/>
      <c r="Y36" s="11"/>
      <c r="Z36" s="11"/>
    </row>
    <row r="37">
      <c r="A37" s="37"/>
      <c r="B37" s="28" t="s">
        <v>38</v>
      </c>
      <c r="C37" s="29" t="s">
        <v>163</v>
      </c>
      <c r="D37" s="111"/>
      <c r="E37" s="34">
        <v>0.0</v>
      </c>
      <c r="F37" s="7"/>
      <c r="G37" s="11"/>
      <c r="H37" s="11"/>
      <c r="I37" s="11"/>
      <c r="J37" s="11"/>
      <c r="K37" s="11"/>
      <c r="L37" s="11"/>
      <c r="M37" s="11"/>
      <c r="N37" s="11"/>
      <c r="O37" s="11"/>
      <c r="P37" s="11"/>
      <c r="Q37" s="11"/>
      <c r="R37" s="11"/>
      <c r="S37" s="11"/>
      <c r="T37" s="11"/>
      <c r="U37" s="11"/>
      <c r="V37" s="11"/>
      <c r="W37" s="11"/>
      <c r="X37" s="11"/>
      <c r="Y37" s="11"/>
      <c r="Z37" s="11"/>
    </row>
    <row r="38">
      <c r="A38" s="37"/>
      <c r="B38" s="48" t="s">
        <v>41</v>
      </c>
      <c r="C38" s="75" t="s">
        <v>165</v>
      </c>
      <c r="D38" s="102"/>
      <c r="E38" s="103"/>
      <c r="F38" s="53">
        <f>E36-E37</f>
        <v>0</v>
      </c>
      <c r="G38" s="11"/>
      <c r="H38" s="11"/>
      <c r="I38" s="11"/>
      <c r="J38" s="11"/>
      <c r="K38" s="11"/>
      <c r="L38" s="11"/>
      <c r="M38" s="11"/>
      <c r="N38" s="11"/>
      <c r="O38" s="11"/>
      <c r="P38" s="11"/>
      <c r="Q38" s="11"/>
      <c r="R38" s="11"/>
      <c r="S38" s="11"/>
      <c r="T38" s="11"/>
      <c r="U38" s="11"/>
      <c r="V38" s="11"/>
      <c r="W38" s="11"/>
      <c r="X38" s="11"/>
      <c r="Y38" s="11"/>
      <c r="Z38" s="11"/>
    </row>
    <row r="39">
      <c r="A39" s="37"/>
      <c r="B39" s="28" t="s">
        <v>166</v>
      </c>
      <c r="C39" s="117"/>
      <c r="D39" s="7"/>
      <c r="E39" s="34">
        <v>0.0</v>
      </c>
      <c r="F39" s="7"/>
      <c r="G39" s="11"/>
      <c r="H39" s="11"/>
      <c r="I39" s="11"/>
      <c r="J39" s="11"/>
      <c r="K39" s="11"/>
      <c r="L39" s="11"/>
      <c r="M39" s="11"/>
      <c r="N39" s="11"/>
      <c r="O39" s="11"/>
      <c r="P39" s="11"/>
      <c r="Q39" s="11"/>
      <c r="R39" s="11"/>
      <c r="S39" s="11"/>
      <c r="T39" s="11"/>
      <c r="U39" s="11"/>
      <c r="V39" s="11"/>
      <c r="W39" s="11"/>
      <c r="X39" s="11"/>
      <c r="Y39" s="11"/>
      <c r="Z39" s="11"/>
    </row>
    <row r="40">
      <c r="A40" s="37"/>
      <c r="B40" s="28" t="s">
        <v>38</v>
      </c>
      <c r="C40" s="117"/>
      <c r="D40" s="7"/>
      <c r="E40" s="34">
        <v>0.0</v>
      </c>
      <c r="F40" s="7"/>
      <c r="G40" s="11"/>
      <c r="H40" s="11"/>
      <c r="I40" s="11"/>
      <c r="J40" s="11"/>
      <c r="K40" s="11"/>
      <c r="L40" s="11"/>
      <c r="M40" s="11"/>
      <c r="N40" s="11"/>
      <c r="O40" s="11"/>
      <c r="P40" s="11"/>
      <c r="Q40" s="11"/>
      <c r="R40" s="11"/>
      <c r="S40" s="11"/>
      <c r="T40" s="11"/>
      <c r="U40" s="11"/>
      <c r="V40" s="11"/>
      <c r="W40" s="11"/>
      <c r="X40" s="11"/>
      <c r="Y40" s="11"/>
      <c r="Z40" s="11"/>
    </row>
    <row r="41">
      <c r="A41" s="37"/>
      <c r="B41" s="28" t="s">
        <v>41</v>
      </c>
      <c r="C41" s="117"/>
      <c r="D41" s="7"/>
      <c r="E41" s="34">
        <v>0.0</v>
      </c>
      <c r="F41" s="7"/>
      <c r="G41" s="11"/>
      <c r="H41" s="11"/>
      <c r="I41" s="11"/>
      <c r="J41" s="11"/>
      <c r="K41" s="11"/>
      <c r="L41" s="11"/>
      <c r="M41" s="11"/>
      <c r="N41" s="11"/>
      <c r="O41" s="11"/>
      <c r="P41" s="11"/>
      <c r="Q41" s="11"/>
      <c r="R41" s="11"/>
      <c r="S41" s="11"/>
      <c r="T41" s="11"/>
      <c r="U41" s="11"/>
      <c r="V41" s="11"/>
      <c r="W41" s="11"/>
      <c r="X41" s="11"/>
      <c r="Y41" s="11"/>
      <c r="Z41" s="11"/>
    </row>
    <row r="42">
      <c r="A42" s="45"/>
      <c r="B42" s="28" t="s">
        <v>44</v>
      </c>
      <c r="C42" s="117" t="s">
        <v>168</v>
      </c>
      <c r="D42" s="7"/>
      <c r="E42" s="34">
        <v>0.0</v>
      </c>
      <c r="F42" s="7"/>
      <c r="G42" s="11"/>
      <c r="H42" s="11"/>
      <c r="I42" s="11"/>
      <c r="J42" s="11"/>
      <c r="K42" s="11"/>
      <c r="L42" s="11"/>
      <c r="M42" s="11"/>
      <c r="N42" s="11"/>
      <c r="O42" s="11"/>
      <c r="P42" s="11"/>
      <c r="Q42" s="11"/>
      <c r="R42" s="11"/>
      <c r="S42" s="11"/>
      <c r="T42" s="11"/>
      <c r="U42" s="11"/>
      <c r="V42" s="11"/>
      <c r="W42" s="11"/>
      <c r="X42" s="11"/>
      <c r="Y42" s="11"/>
      <c r="Z42" s="11"/>
    </row>
    <row r="43">
      <c r="A43" s="121"/>
      <c r="B43" s="48" t="s">
        <v>47</v>
      </c>
      <c r="C43" s="27" t="s">
        <v>94</v>
      </c>
      <c r="D43" s="103"/>
      <c r="E43" s="103"/>
      <c r="F43" s="53">
        <f>sum(E39:E42)</f>
        <v>0</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173</v>
      </c>
      <c r="D44" s="128"/>
      <c r="E44" s="128"/>
      <c r="F44" s="129">
        <f>sum(F16:F43)+F9</f>
        <v>1207709</v>
      </c>
      <c r="G44" s="11"/>
      <c r="H44" s="11"/>
      <c r="I44" s="11"/>
      <c r="J44" s="11"/>
      <c r="K44" s="11"/>
      <c r="L44" s="11"/>
      <c r="M44" s="11"/>
      <c r="N44" s="11"/>
      <c r="O44" s="11"/>
      <c r="P44" s="11"/>
      <c r="Q44" s="11"/>
      <c r="R44" s="11"/>
      <c r="S44" s="11"/>
      <c r="T44" s="11"/>
      <c r="U44" s="11"/>
      <c r="V44" s="11"/>
      <c r="W44" s="11"/>
      <c r="X44" s="11"/>
      <c r="Y44" s="11"/>
      <c r="Z44" s="11"/>
    </row>
    <row r="45">
      <c r="A45" s="130"/>
      <c r="B45" s="79"/>
      <c r="C45" s="80"/>
      <c r="D45" s="82"/>
      <c r="E45" s="82"/>
      <c r="F45" s="82"/>
      <c r="G45" s="11"/>
      <c r="H45" s="11"/>
      <c r="I45" s="11"/>
      <c r="J45" s="11"/>
      <c r="K45" s="11"/>
      <c r="L45" s="11"/>
      <c r="M45" s="11"/>
      <c r="N45" s="11"/>
      <c r="O45" s="11"/>
      <c r="P45" s="11"/>
      <c r="Q45" s="11"/>
      <c r="R45" s="11"/>
      <c r="S45" s="11"/>
      <c r="T45" s="11"/>
      <c r="U45" s="11"/>
      <c r="V45" s="11"/>
      <c r="W45" s="11"/>
      <c r="X45" s="11"/>
      <c r="Y45" s="11"/>
      <c r="Z45" s="11"/>
    </row>
    <row r="46">
      <c r="A46" s="130"/>
      <c r="B46" s="79"/>
      <c r="C46" s="80"/>
      <c r="D46" s="82"/>
      <c r="E46" s="82"/>
      <c r="F46" s="82"/>
      <c r="G46" s="11"/>
      <c r="H46" s="11"/>
      <c r="I46" s="11"/>
      <c r="J46" s="11"/>
      <c r="K46" s="11"/>
      <c r="L46" s="11"/>
      <c r="M46" s="11"/>
      <c r="N46" s="11"/>
      <c r="O46" s="11"/>
      <c r="P46" s="11"/>
      <c r="Q46" s="11"/>
      <c r="R46" s="11"/>
      <c r="S46" s="11"/>
      <c r="T46" s="11"/>
      <c r="U46" s="11"/>
      <c r="V46" s="11"/>
      <c r="W46" s="11"/>
      <c r="X46" s="11"/>
      <c r="Y46" s="11"/>
      <c r="Z46" s="11"/>
    </row>
    <row r="47">
      <c r="A47" s="130"/>
      <c r="B47" s="79"/>
      <c r="C47" s="80"/>
      <c r="D47" s="82"/>
      <c r="E47" s="82"/>
      <c r="F47" s="82"/>
      <c r="G47" s="11"/>
      <c r="H47" s="11"/>
      <c r="I47" s="11"/>
      <c r="J47" s="11"/>
      <c r="K47" s="11"/>
      <c r="L47" s="11"/>
      <c r="M47" s="11"/>
      <c r="N47" s="11"/>
      <c r="O47" s="11"/>
      <c r="P47" s="11"/>
      <c r="Q47" s="11"/>
      <c r="R47" s="11"/>
      <c r="S47" s="11"/>
      <c r="T47" s="11"/>
      <c r="U47" s="11"/>
      <c r="V47" s="11"/>
      <c r="W47" s="11"/>
      <c r="X47" s="11"/>
      <c r="Y47" s="11"/>
      <c r="Z47" s="11"/>
    </row>
    <row r="48">
      <c r="A48" s="130"/>
      <c r="B48" s="79"/>
      <c r="C48" s="80"/>
      <c r="D48" s="82"/>
      <c r="E48" s="82"/>
      <c r="F48" s="82"/>
      <c r="G48" s="11"/>
      <c r="H48" s="11"/>
      <c r="I48" s="11"/>
      <c r="J48" s="11"/>
      <c r="K48" s="11"/>
      <c r="L48" s="11"/>
      <c r="M48" s="11"/>
      <c r="N48" s="11"/>
      <c r="O48" s="11"/>
      <c r="P48" s="11"/>
      <c r="Q48" s="11"/>
      <c r="R48" s="11"/>
      <c r="S48" s="11"/>
      <c r="T48" s="11"/>
      <c r="U48" s="11"/>
      <c r="V48" s="11"/>
      <c r="W48" s="11"/>
      <c r="X48" s="11"/>
      <c r="Y48" s="11"/>
      <c r="Z48" s="11"/>
    </row>
    <row r="49">
      <c r="A49" s="130"/>
      <c r="B49" s="79"/>
      <c r="C49" s="80"/>
      <c r="D49" s="82"/>
      <c r="E49" s="82"/>
      <c r="F49" s="82"/>
      <c r="G49" s="11"/>
      <c r="H49" s="11"/>
      <c r="I49" s="11"/>
      <c r="J49" s="11"/>
      <c r="K49" s="11"/>
      <c r="L49" s="11"/>
      <c r="M49" s="11"/>
      <c r="N49" s="11"/>
      <c r="O49" s="11"/>
      <c r="P49" s="11"/>
      <c r="Q49" s="11"/>
      <c r="R49" s="11"/>
      <c r="S49" s="11"/>
      <c r="T49" s="11"/>
      <c r="U49" s="11"/>
      <c r="V49" s="11"/>
      <c r="W49" s="11"/>
      <c r="X49" s="11"/>
      <c r="Y49" s="11"/>
      <c r="Z49" s="11"/>
    </row>
    <row r="50">
      <c r="A50" s="130"/>
      <c r="B50" s="79"/>
      <c r="C50" s="80"/>
      <c r="D50" s="82"/>
      <c r="E50" s="82"/>
      <c r="F50" s="82"/>
      <c r="G50" s="11"/>
      <c r="H50" s="11"/>
      <c r="I50" s="11"/>
      <c r="J50" s="11"/>
      <c r="K50" s="11"/>
      <c r="L50" s="11"/>
      <c r="M50" s="11"/>
      <c r="N50" s="11"/>
      <c r="O50" s="11"/>
      <c r="P50" s="11"/>
      <c r="Q50" s="11"/>
      <c r="R50" s="11"/>
      <c r="S50" s="11"/>
      <c r="T50" s="11"/>
      <c r="U50" s="11"/>
      <c r="V50" s="11"/>
      <c r="W50" s="11"/>
      <c r="X50" s="11"/>
      <c r="Y50" s="11"/>
      <c r="Z50" s="11"/>
    </row>
    <row r="51">
      <c r="A51" s="130"/>
      <c r="B51" s="79"/>
      <c r="C51" s="80"/>
      <c r="D51" s="82"/>
      <c r="E51" s="82"/>
      <c r="F51" s="82"/>
      <c r="G51" s="11"/>
      <c r="H51" s="11"/>
      <c r="I51" s="11"/>
      <c r="J51" s="11"/>
      <c r="K51" s="11"/>
      <c r="L51" s="11"/>
      <c r="M51" s="11"/>
      <c r="N51" s="11"/>
      <c r="O51" s="11"/>
      <c r="P51" s="11"/>
      <c r="Q51" s="11"/>
      <c r="R51" s="11"/>
      <c r="S51" s="11"/>
      <c r="T51" s="11"/>
      <c r="U51" s="11"/>
      <c r="V51" s="11"/>
      <c r="W51" s="11"/>
      <c r="X51" s="11"/>
      <c r="Y51" s="11"/>
      <c r="Z51" s="11"/>
    </row>
    <row r="52">
      <c r="A52" s="130"/>
      <c r="B52" s="79"/>
      <c r="C52" s="80"/>
      <c r="D52" s="82"/>
      <c r="E52" s="82"/>
      <c r="F52" s="82"/>
      <c r="G52" s="11"/>
      <c r="H52" s="11"/>
      <c r="I52" s="11"/>
      <c r="J52" s="11"/>
      <c r="K52" s="11"/>
      <c r="L52" s="11"/>
      <c r="M52" s="11"/>
      <c r="N52" s="11"/>
      <c r="O52" s="11"/>
      <c r="P52" s="11"/>
      <c r="Q52" s="11"/>
      <c r="R52" s="11"/>
      <c r="S52" s="11"/>
      <c r="T52" s="11"/>
      <c r="U52" s="11"/>
      <c r="V52" s="11"/>
      <c r="W52" s="11"/>
      <c r="X52" s="11"/>
      <c r="Y52" s="11"/>
      <c r="Z52" s="11"/>
    </row>
    <row r="53">
      <c r="A53" s="130"/>
      <c r="B53" s="79"/>
      <c r="C53" s="80"/>
      <c r="D53" s="82"/>
      <c r="E53" s="82"/>
      <c r="F53" s="82"/>
      <c r="G53" s="11"/>
      <c r="H53" s="11"/>
      <c r="I53" s="11"/>
      <c r="J53" s="11"/>
      <c r="K53" s="11"/>
      <c r="L53" s="11"/>
      <c r="M53" s="11"/>
      <c r="N53" s="11"/>
      <c r="O53" s="11"/>
      <c r="P53" s="11"/>
      <c r="Q53" s="11"/>
      <c r="R53" s="11"/>
      <c r="S53" s="11"/>
      <c r="T53" s="11"/>
      <c r="U53" s="11"/>
      <c r="V53" s="11"/>
      <c r="W53" s="11"/>
      <c r="X53" s="11"/>
      <c r="Y53" s="11"/>
      <c r="Z53" s="11"/>
    </row>
    <row r="54">
      <c r="A54" s="130"/>
      <c r="B54" s="79"/>
      <c r="C54" s="80"/>
      <c r="D54" s="82"/>
      <c r="E54" s="82"/>
      <c r="F54" s="82"/>
      <c r="G54" s="11"/>
      <c r="H54" s="11"/>
      <c r="I54" s="11"/>
      <c r="J54" s="11"/>
      <c r="K54" s="11"/>
      <c r="L54" s="11"/>
      <c r="M54" s="11"/>
      <c r="N54" s="11"/>
      <c r="O54" s="11"/>
      <c r="P54" s="11"/>
      <c r="Q54" s="11"/>
      <c r="R54" s="11"/>
      <c r="S54" s="11"/>
      <c r="T54" s="11"/>
      <c r="U54" s="11"/>
      <c r="V54" s="11"/>
      <c r="W54" s="11"/>
      <c r="X54" s="11"/>
      <c r="Y54" s="11"/>
      <c r="Z54" s="11"/>
    </row>
    <row r="55">
      <c r="A55" s="130"/>
      <c r="B55" s="79"/>
      <c r="C55" s="80"/>
      <c r="D55" s="82"/>
      <c r="E55" s="82"/>
      <c r="F55" s="82"/>
      <c r="G55" s="11"/>
      <c r="H55" s="11"/>
      <c r="I55" s="11"/>
      <c r="J55" s="11"/>
      <c r="K55" s="11"/>
      <c r="L55" s="11"/>
      <c r="M55" s="11"/>
      <c r="N55" s="11"/>
      <c r="O55" s="11"/>
      <c r="P55" s="11"/>
      <c r="Q55" s="11"/>
      <c r="R55" s="11"/>
      <c r="S55" s="11"/>
      <c r="T55" s="11"/>
      <c r="U55" s="11"/>
      <c r="V55" s="11"/>
      <c r="W55" s="11"/>
      <c r="X55" s="11"/>
      <c r="Y55" s="11"/>
      <c r="Z55" s="11"/>
    </row>
    <row r="56">
      <c r="A56" s="130"/>
      <c r="B56" s="79"/>
      <c r="C56" s="80"/>
      <c r="D56" s="82"/>
      <c r="E56" s="82"/>
      <c r="F56" s="82"/>
      <c r="G56" s="11"/>
      <c r="H56" s="11"/>
      <c r="I56" s="11"/>
      <c r="J56" s="11"/>
      <c r="K56" s="11"/>
      <c r="L56" s="11"/>
      <c r="M56" s="11"/>
      <c r="N56" s="11"/>
      <c r="O56" s="11"/>
      <c r="P56" s="11"/>
      <c r="Q56" s="11"/>
      <c r="R56" s="11"/>
      <c r="S56" s="11"/>
      <c r="T56" s="11"/>
      <c r="U56" s="11"/>
      <c r="V56" s="11"/>
      <c r="W56" s="11"/>
      <c r="X56" s="11"/>
      <c r="Y56" s="11"/>
      <c r="Z56" s="11"/>
    </row>
    <row r="57">
      <c r="A57" s="130"/>
      <c r="B57" s="79"/>
      <c r="C57" s="80"/>
      <c r="D57" s="82"/>
      <c r="E57" s="82"/>
      <c r="F57" s="82"/>
      <c r="G57" s="11"/>
      <c r="H57" s="11"/>
      <c r="I57" s="11"/>
      <c r="J57" s="11"/>
      <c r="K57" s="11"/>
      <c r="L57" s="11"/>
      <c r="M57" s="11"/>
      <c r="N57" s="11"/>
      <c r="O57" s="11"/>
      <c r="P57" s="11"/>
      <c r="Q57" s="11"/>
      <c r="R57" s="11"/>
      <c r="S57" s="11"/>
      <c r="T57" s="11"/>
      <c r="U57" s="11"/>
      <c r="V57" s="11"/>
      <c r="W57" s="11"/>
      <c r="X57" s="11"/>
      <c r="Y57" s="11"/>
      <c r="Z57" s="11"/>
    </row>
    <row r="58">
      <c r="A58" s="130"/>
      <c r="B58" s="79"/>
      <c r="C58" s="80"/>
      <c r="D58" s="82"/>
      <c r="E58" s="82"/>
      <c r="F58" s="82"/>
      <c r="G58" s="11"/>
      <c r="H58" s="11"/>
      <c r="I58" s="11"/>
      <c r="J58" s="11"/>
      <c r="K58" s="11"/>
      <c r="L58" s="11"/>
      <c r="M58" s="11"/>
      <c r="N58" s="11"/>
      <c r="O58" s="11"/>
      <c r="P58" s="11"/>
      <c r="Q58" s="11"/>
      <c r="R58" s="11"/>
      <c r="S58" s="11"/>
      <c r="T58" s="11"/>
      <c r="U58" s="11"/>
      <c r="V58" s="11"/>
      <c r="W58" s="11"/>
      <c r="X58" s="11"/>
      <c r="Y58" s="11"/>
      <c r="Z58" s="11"/>
    </row>
    <row r="59">
      <c r="A59" s="130"/>
      <c r="B59" s="79"/>
      <c r="C59" s="80"/>
      <c r="D59" s="82"/>
      <c r="E59" s="82"/>
      <c r="F59" s="82"/>
      <c r="G59" s="11"/>
      <c r="H59" s="11"/>
      <c r="I59" s="11"/>
      <c r="J59" s="11"/>
      <c r="K59" s="11"/>
      <c r="L59" s="11"/>
      <c r="M59" s="11"/>
      <c r="N59" s="11"/>
      <c r="O59" s="11"/>
      <c r="P59" s="11"/>
      <c r="Q59" s="11"/>
      <c r="R59" s="11"/>
      <c r="S59" s="11"/>
      <c r="T59" s="11"/>
      <c r="U59" s="11"/>
      <c r="V59" s="11"/>
      <c r="W59" s="11"/>
      <c r="X59" s="11"/>
      <c r="Y59" s="11"/>
      <c r="Z59" s="11"/>
    </row>
    <row r="60">
      <c r="A60" s="130"/>
      <c r="B60" s="79"/>
      <c r="C60" s="80"/>
      <c r="D60" s="82"/>
      <c r="E60" s="82"/>
      <c r="F60" s="82"/>
      <c r="G60" s="11"/>
      <c r="H60" s="11"/>
      <c r="I60" s="11"/>
      <c r="J60" s="11"/>
      <c r="K60" s="11"/>
      <c r="L60" s="11"/>
      <c r="M60" s="11"/>
      <c r="N60" s="11"/>
      <c r="O60" s="11"/>
      <c r="P60" s="11"/>
      <c r="Q60" s="11"/>
      <c r="R60" s="11"/>
      <c r="S60" s="11"/>
      <c r="T60" s="11"/>
      <c r="U60" s="11"/>
      <c r="V60" s="11"/>
      <c r="W60" s="11"/>
      <c r="X60" s="11"/>
      <c r="Y60" s="11"/>
      <c r="Z60" s="11"/>
    </row>
    <row r="61">
      <c r="A61" s="130"/>
      <c r="B61" s="79"/>
      <c r="C61" s="80"/>
      <c r="D61" s="82"/>
      <c r="E61" s="82"/>
      <c r="F61" s="82"/>
      <c r="G61" s="11"/>
      <c r="H61" s="11"/>
      <c r="I61" s="11"/>
      <c r="J61" s="11"/>
      <c r="K61" s="11"/>
      <c r="L61" s="11"/>
      <c r="M61" s="11"/>
      <c r="N61" s="11"/>
      <c r="O61" s="11"/>
      <c r="P61" s="11"/>
      <c r="Q61" s="11"/>
      <c r="R61" s="11"/>
      <c r="S61" s="11"/>
      <c r="T61" s="11"/>
      <c r="U61" s="11"/>
      <c r="V61" s="11"/>
      <c r="W61" s="11"/>
      <c r="X61" s="11"/>
      <c r="Y61" s="11"/>
      <c r="Z61" s="11"/>
    </row>
    <row r="62">
      <c r="A62" s="130"/>
      <c r="B62" s="79"/>
      <c r="C62" s="80"/>
      <c r="D62" s="82"/>
      <c r="E62" s="82"/>
      <c r="F62" s="82"/>
      <c r="G62" s="11"/>
      <c r="H62" s="11"/>
      <c r="I62" s="11"/>
      <c r="J62" s="11"/>
      <c r="K62" s="11"/>
      <c r="L62" s="11"/>
      <c r="M62" s="11"/>
      <c r="N62" s="11"/>
      <c r="O62" s="11"/>
      <c r="P62" s="11"/>
      <c r="Q62" s="11"/>
      <c r="R62" s="11"/>
      <c r="S62" s="11"/>
      <c r="T62" s="11"/>
      <c r="U62" s="11"/>
      <c r="V62" s="11"/>
      <c r="W62" s="11"/>
      <c r="X62" s="11"/>
      <c r="Y62" s="11"/>
      <c r="Z62" s="11"/>
    </row>
    <row r="63">
      <c r="A63" s="130"/>
      <c r="B63" s="79"/>
      <c r="C63" s="80"/>
      <c r="D63" s="82"/>
      <c r="E63" s="82"/>
      <c r="F63" s="82"/>
      <c r="G63" s="11"/>
      <c r="H63" s="11"/>
      <c r="I63" s="11"/>
      <c r="J63" s="11"/>
      <c r="K63" s="11"/>
      <c r="L63" s="11"/>
      <c r="M63" s="11"/>
      <c r="N63" s="11"/>
      <c r="O63" s="11"/>
      <c r="P63" s="11"/>
      <c r="Q63" s="11"/>
      <c r="R63" s="11"/>
      <c r="S63" s="11"/>
      <c r="T63" s="11"/>
      <c r="U63" s="11"/>
      <c r="V63" s="11"/>
      <c r="W63" s="11"/>
      <c r="X63" s="11"/>
      <c r="Y63" s="11"/>
      <c r="Z63" s="11"/>
    </row>
    <row r="64">
      <c r="A64" s="130"/>
      <c r="B64" s="79"/>
      <c r="C64" s="80"/>
      <c r="D64" s="82"/>
      <c r="E64" s="82"/>
      <c r="F64" s="82"/>
      <c r="G64" s="11"/>
      <c r="H64" s="11"/>
      <c r="I64" s="11"/>
      <c r="J64" s="11"/>
      <c r="K64" s="11"/>
      <c r="L64" s="11"/>
      <c r="M64" s="11"/>
      <c r="N64" s="11"/>
      <c r="O64" s="11"/>
      <c r="P64" s="11"/>
      <c r="Q64" s="11"/>
      <c r="R64" s="11"/>
      <c r="S64" s="11"/>
      <c r="T64" s="11"/>
      <c r="U64" s="11"/>
      <c r="V64" s="11"/>
      <c r="W64" s="11"/>
      <c r="X64" s="11"/>
      <c r="Y64" s="11"/>
      <c r="Z64" s="11"/>
    </row>
    <row r="65">
      <c r="A65" s="130"/>
      <c r="B65" s="79"/>
      <c r="C65" s="80"/>
      <c r="D65" s="82"/>
      <c r="E65" s="82"/>
      <c r="F65" s="82"/>
      <c r="G65" s="11"/>
      <c r="H65" s="11"/>
      <c r="I65" s="11"/>
      <c r="J65" s="11"/>
      <c r="K65" s="11"/>
      <c r="L65" s="11"/>
      <c r="M65" s="11"/>
      <c r="N65" s="11"/>
      <c r="O65" s="11"/>
      <c r="P65" s="11"/>
      <c r="Q65" s="11"/>
      <c r="R65" s="11"/>
      <c r="S65" s="11"/>
      <c r="T65" s="11"/>
      <c r="U65" s="11"/>
      <c r="V65" s="11"/>
      <c r="W65" s="11"/>
      <c r="X65" s="11"/>
      <c r="Y65" s="11"/>
      <c r="Z65" s="11"/>
    </row>
    <row r="66">
      <c r="A66" s="130"/>
      <c r="B66" s="79"/>
      <c r="C66" s="80"/>
      <c r="D66" s="82"/>
      <c r="E66" s="82"/>
      <c r="F66" s="82"/>
      <c r="G66" s="11"/>
      <c r="H66" s="11"/>
      <c r="I66" s="11"/>
      <c r="J66" s="11"/>
      <c r="K66" s="11"/>
      <c r="L66" s="11"/>
      <c r="M66" s="11"/>
      <c r="N66" s="11"/>
      <c r="O66" s="11"/>
      <c r="P66" s="11"/>
      <c r="Q66" s="11"/>
      <c r="R66" s="11"/>
      <c r="S66" s="11"/>
      <c r="T66" s="11"/>
      <c r="U66" s="11"/>
      <c r="V66" s="11"/>
      <c r="W66" s="11"/>
      <c r="X66" s="11"/>
      <c r="Y66" s="11"/>
      <c r="Z66" s="11"/>
    </row>
    <row r="67">
      <c r="A67" s="130"/>
      <c r="B67" s="79"/>
      <c r="C67" s="80"/>
      <c r="D67" s="82"/>
      <c r="E67" s="82"/>
      <c r="F67" s="82"/>
      <c r="G67" s="11"/>
      <c r="H67" s="11"/>
      <c r="I67" s="11"/>
      <c r="J67" s="11"/>
      <c r="K67" s="11"/>
      <c r="L67" s="11"/>
      <c r="M67" s="11"/>
      <c r="N67" s="11"/>
      <c r="O67" s="11"/>
      <c r="P67" s="11"/>
      <c r="Q67" s="11"/>
      <c r="R67" s="11"/>
      <c r="S67" s="11"/>
      <c r="T67" s="11"/>
      <c r="U67" s="11"/>
      <c r="V67" s="11"/>
      <c r="W67" s="11"/>
      <c r="X67" s="11"/>
      <c r="Y67" s="11"/>
      <c r="Z67" s="11"/>
    </row>
    <row r="68">
      <c r="A68" s="130"/>
      <c r="B68" s="79"/>
      <c r="C68" s="80"/>
      <c r="D68" s="82"/>
      <c r="E68" s="82"/>
      <c r="F68" s="82"/>
      <c r="G68" s="11"/>
      <c r="H68" s="11"/>
      <c r="I68" s="11"/>
      <c r="J68" s="11"/>
      <c r="K68" s="11"/>
      <c r="L68" s="11"/>
      <c r="M68" s="11"/>
      <c r="N68" s="11"/>
      <c r="O68" s="11"/>
      <c r="P68" s="11"/>
      <c r="Q68" s="11"/>
      <c r="R68" s="11"/>
      <c r="S68" s="11"/>
      <c r="T68" s="11"/>
      <c r="U68" s="11"/>
      <c r="V68" s="11"/>
      <c r="W68" s="11"/>
      <c r="X68" s="11"/>
      <c r="Y68" s="11"/>
      <c r="Z68" s="11"/>
    </row>
    <row r="69">
      <c r="A69" s="130"/>
      <c r="B69" s="79"/>
      <c r="C69" s="80"/>
      <c r="D69" s="82"/>
      <c r="E69" s="82"/>
      <c r="F69" s="82"/>
      <c r="G69" s="11"/>
      <c r="H69" s="11"/>
      <c r="I69" s="11"/>
      <c r="J69" s="11"/>
      <c r="K69" s="11"/>
      <c r="L69" s="11"/>
      <c r="M69" s="11"/>
      <c r="N69" s="11"/>
      <c r="O69" s="11"/>
      <c r="P69" s="11"/>
      <c r="Q69" s="11"/>
      <c r="R69" s="11"/>
      <c r="S69" s="11"/>
      <c r="T69" s="11"/>
      <c r="U69" s="11"/>
      <c r="V69" s="11"/>
      <c r="W69" s="11"/>
      <c r="X69" s="11"/>
      <c r="Y69" s="11"/>
      <c r="Z69" s="11"/>
    </row>
    <row r="70">
      <c r="A70" s="130"/>
      <c r="B70" s="79"/>
      <c r="C70" s="80"/>
      <c r="D70" s="82"/>
      <c r="E70" s="82"/>
      <c r="F70" s="82"/>
      <c r="G70" s="11"/>
      <c r="H70" s="11"/>
      <c r="I70" s="11"/>
      <c r="J70" s="11"/>
      <c r="K70" s="11"/>
      <c r="L70" s="11"/>
      <c r="M70" s="11"/>
      <c r="N70" s="11"/>
      <c r="O70" s="11"/>
      <c r="P70" s="11"/>
      <c r="Q70" s="11"/>
      <c r="R70" s="11"/>
      <c r="S70" s="11"/>
      <c r="T70" s="11"/>
      <c r="U70" s="11"/>
      <c r="V70" s="11"/>
      <c r="W70" s="11"/>
      <c r="X70" s="11"/>
      <c r="Y70" s="11"/>
      <c r="Z70" s="11"/>
    </row>
    <row r="71">
      <c r="A71" s="130"/>
      <c r="B71" s="79"/>
      <c r="C71" s="80"/>
      <c r="D71" s="82"/>
      <c r="E71" s="82"/>
      <c r="F71" s="82"/>
      <c r="G71" s="11"/>
      <c r="H71" s="11"/>
      <c r="I71" s="11"/>
      <c r="J71" s="11"/>
      <c r="K71" s="11"/>
      <c r="L71" s="11"/>
      <c r="M71" s="11"/>
      <c r="N71" s="11"/>
      <c r="O71" s="11"/>
      <c r="P71" s="11"/>
      <c r="Q71" s="11"/>
      <c r="R71" s="11"/>
      <c r="S71" s="11"/>
      <c r="T71" s="11"/>
      <c r="U71" s="11"/>
      <c r="V71" s="11"/>
      <c r="W71" s="11"/>
      <c r="X71" s="11"/>
      <c r="Y71" s="11"/>
      <c r="Z71" s="11"/>
    </row>
    <row r="72">
      <c r="A72" s="130"/>
      <c r="B72" s="79"/>
      <c r="C72" s="80"/>
      <c r="D72" s="82"/>
      <c r="E72" s="82"/>
      <c r="F72" s="82"/>
      <c r="G72" s="11"/>
      <c r="H72" s="11"/>
      <c r="I72" s="11"/>
      <c r="J72" s="11"/>
      <c r="K72" s="11"/>
      <c r="L72" s="11"/>
      <c r="M72" s="11"/>
      <c r="N72" s="11"/>
      <c r="O72" s="11"/>
      <c r="P72" s="11"/>
      <c r="Q72" s="11"/>
      <c r="R72" s="11"/>
      <c r="S72" s="11"/>
      <c r="T72" s="11"/>
      <c r="U72" s="11"/>
      <c r="V72" s="11"/>
      <c r="W72" s="11"/>
      <c r="X72" s="11"/>
      <c r="Y72" s="11"/>
      <c r="Z72" s="11"/>
    </row>
    <row r="73">
      <c r="A73" s="130"/>
      <c r="B73" s="79"/>
      <c r="C73" s="80"/>
      <c r="D73" s="82"/>
      <c r="E73" s="82"/>
      <c r="F73" s="82"/>
      <c r="G73" s="11"/>
      <c r="H73" s="11"/>
      <c r="I73" s="11"/>
      <c r="J73" s="11"/>
      <c r="K73" s="11"/>
      <c r="L73" s="11"/>
      <c r="M73" s="11"/>
      <c r="N73" s="11"/>
      <c r="O73" s="11"/>
      <c r="P73" s="11"/>
      <c r="Q73" s="11"/>
      <c r="R73" s="11"/>
      <c r="S73" s="11"/>
      <c r="T73" s="11"/>
      <c r="U73" s="11"/>
      <c r="V73" s="11"/>
      <c r="W73" s="11"/>
      <c r="X73" s="11"/>
      <c r="Y73" s="11"/>
      <c r="Z73" s="11"/>
    </row>
    <row r="74">
      <c r="A74" s="130"/>
      <c r="B74" s="79"/>
      <c r="C74" s="80"/>
      <c r="D74" s="82"/>
      <c r="E74" s="82"/>
      <c r="F74" s="82"/>
      <c r="G74" s="11"/>
      <c r="H74" s="11"/>
      <c r="I74" s="11"/>
      <c r="J74" s="11"/>
      <c r="K74" s="11"/>
      <c r="L74" s="11"/>
      <c r="M74" s="11"/>
      <c r="N74" s="11"/>
      <c r="O74" s="11"/>
      <c r="P74" s="11"/>
      <c r="Q74" s="11"/>
      <c r="R74" s="11"/>
      <c r="S74" s="11"/>
      <c r="T74" s="11"/>
      <c r="U74" s="11"/>
      <c r="V74" s="11"/>
      <c r="W74" s="11"/>
      <c r="X74" s="11"/>
      <c r="Y74" s="11"/>
      <c r="Z74" s="11"/>
    </row>
    <row r="75">
      <c r="A75" s="130"/>
      <c r="B75" s="79"/>
      <c r="C75" s="80"/>
      <c r="D75" s="82"/>
      <c r="E75" s="82"/>
      <c r="F75" s="82"/>
      <c r="G75" s="11"/>
      <c r="H75" s="11"/>
      <c r="I75" s="11"/>
      <c r="J75" s="11"/>
      <c r="K75" s="11"/>
      <c r="L75" s="11"/>
      <c r="M75" s="11"/>
      <c r="N75" s="11"/>
      <c r="O75" s="11"/>
      <c r="P75" s="11"/>
      <c r="Q75" s="11"/>
      <c r="R75" s="11"/>
      <c r="S75" s="11"/>
      <c r="T75" s="11"/>
      <c r="U75" s="11"/>
      <c r="V75" s="11"/>
      <c r="W75" s="11"/>
      <c r="X75" s="11"/>
      <c r="Y75" s="11"/>
      <c r="Z75" s="11"/>
    </row>
    <row r="76">
      <c r="A76" s="130"/>
      <c r="B76" s="79"/>
      <c r="C76" s="80"/>
      <c r="D76" s="82"/>
      <c r="E76" s="82"/>
      <c r="F76" s="82"/>
      <c r="G76" s="11"/>
      <c r="H76" s="11"/>
      <c r="I76" s="11"/>
      <c r="J76" s="11"/>
      <c r="K76" s="11"/>
      <c r="L76" s="11"/>
      <c r="M76" s="11"/>
      <c r="N76" s="11"/>
      <c r="O76" s="11"/>
      <c r="P76" s="11"/>
      <c r="Q76" s="11"/>
      <c r="R76" s="11"/>
      <c r="S76" s="11"/>
      <c r="T76" s="11"/>
      <c r="U76" s="11"/>
      <c r="V76" s="11"/>
      <c r="W76" s="11"/>
      <c r="X76" s="11"/>
      <c r="Y76" s="11"/>
      <c r="Z76" s="11"/>
    </row>
    <row r="77">
      <c r="A77" s="130"/>
      <c r="B77" s="79"/>
      <c r="C77" s="80"/>
      <c r="D77" s="82"/>
      <c r="E77" s="82"/>
      <c r="F77" s="82"/>
      <c r="G77" s="11"/>
      <c r="H77" s="11"/>
      <c r="I77" s="11"/>
      <c r="J77" s="11"/>
      <c r="K77" s="11"/>
      <c r="L77" s="11"/>
      <c r="M77" s="11"/>
      <c r="N77" s="11"/>
      <c r="O77" s="11"/>
      <c r="P77" s="11"/>
      <c r="Q77" s="11"/>
      <c r="R77" s="11"/>
      <c r="S77" s="11"/>
      <c r="T77" s="11"/>
      <c r="U77" s="11"/>
      <c r="V77" s="11"/>
      <c r="W77" s="11"/>
      <c r="X77" s="11"/>
      <c r="Y77" s="11"/>
      <c r="Z77" s="11"/>
    </row>
    <row r="78">
      <c r="A78" s="130"/>
      <c r="B78" s="79"/>
      <c r="C78" s="80"/>
      <c r="D78" s="82"/>
      <c r="E78" s="82"/>
      <c r="F78" s="82"/>
      <c r="G78" s="11"/>
      <c r="H78" s="11"/>
      <c r="I78" s="11"/>
      <c r="J78" s="11"/>
      <c r="K78" s="11"/>
      <c r="L78" s="11"/>
      <c r="M78" s="11"/>
      <c r="N78" s="11"/>
      <c r="O78" s="11"/>
      <c r="P78" s="11"/>
      <c r="Q78" s="11"/>
      <c r="R78" s="11"/>
      <c r="S78" s="11"/>
      <c r="T78" s="11"/>
      <c r="U78" s="11"/>
      <c r="V78" s="11"/>
      <c r="W78" s="11"/>
      <c r="X78" s="11"/>
      <c r="Y78" s="11"/>
      <c r="Z78" s="11"/>
    </row>
    <row r="79">
      <c r="A79" s="130"/>
      <c r="B79" s="79"/>
      <c r="C79" s="80"/>
      <c r="D79" s="82"/>
      <c r="E79" s="82"/>
      <c r="F79" s="82"/>
      <c r="G79" s="11"/>
      <c r="H79" s="11"/>
      <c r="I79" s="11"/>
      <c r="J79" s="11"/>
      <c r="K79" s="11"/>
      <c r="L79" s="11"/>
      <c r="M79" s="11"/>
      <c r="N79" s="11"/>
      <c r="O79" s="11"/>
      <c r="P79" s="11"/>
      <c r="Q79" s="11"/>
      <c r="R79" s="11"/>
      <c r="S79" s="11"/>
      <c r="T79" s="11"/>
      <c r="U79" s="11"/>
      <c r="V79" s="11"/>
      <c r="W79" s="11"/>
      <c r="X79" s="11"/>
      <c r="Y79" s="11"/>
      <c r="Z79" s="11"/>
    </row>
    <row r="80">
      <c r="A80" s="130"/>
      <c r="B80" s="79"/>
      <c r="C80" s="80"/>
      <c r="D80" s="82"/>
      <c r="E80" s="82"/>
      <c r="F80" s="82"/>
      <c r="G80" s="11"/>
      <c r="H80" s="11"/>
      <c r="I80" s="11"/>
      <c r="J80" s="11"/>
      <c r="K80" s="11"/>
      <c r="L80" s="11"/>
      <c r="M80" s="11"/>
      <c r="N80" s="11"/>
      <c r="O80" s="11"/>
      <c r="P80" s="11"/>
      <c r="Q80" s="11"/>
      <c r="R80" s="11"/>
      <c r="S80" s="11"/>
      <c r="T80" s="11"/>
      <c r="U80" s="11"/>
      <c r="V80" s="11"/>
      <c r="W80" s="11"/>
      <c r="X80" s="11"/>
      <c r="Y80" s="11"/>
      <c r="Z80" s="11"/>
    </row>
    <row r="81">
      <c r="A81" s="130"/>
      <c r="B81" s="79"/>
      <c r="C81" s="80"/>
      <c r="D81" s="82"/>
      <c r="E81" s="82"/>
      <c r="F81" s="82"/>
      <c r="G81" s="11"/>
      <c r="H81" s="11"/>
      <c r="I81" s="11"/>
      <c r="J81" s="11"/>
      <c r="K81" s="11"/>
      <c r="L81" s="11"/>
      <c r="M81" s="11"/>
      <c r="N81" s="11"/>
      <c r="O81" s="11"/>
      <c r="P81" s="11"/>
      <c r="Q81" s="11"/>
      <c r="R81" s="11"/>
      <c r="S81" s="11"/>
      <c r="T81" s="11"/>
      <c r="U81" s="11"/>
      <c r="V81" s="11"/>
      <c r="W81" s="11"/>
      <c r="X81" s="11"/>
      <c r="Y81" s="11"/>
      <c r="Z81" s="11"/>
    </row>
    <row r="82">
      <c r="A82" s="130"/>
      <c r="B82" s="79"/>
      <c r="C82" s="80"/>
      <c r="D82" s="82"/>
      <c r="E82" s="82"/>
      <c r="F82" s="82"/>
      <c r="G82" s="11"/>
      <c r="H82" s="11"/>
      <c r="I82" s="11"/>
      <c r="J82" s="11"/>
      <c r="K82" s="11"/>
      <c r="L82" s="11"/>
      <c r="M82" s="11"/>
      <c r="N82" s="11"/>
      <c r="O82" s="11"/>
      <c r="P82" s="11"/>
      <c r="Q82" s="11"/>
      <c r="R82" s="11"/>
      <c r="S82" s="11"/>
      <c r="T82" s="11"/>
      <c r="U82" s="11"/>
      <c r="V82" s="11"/>
      <c r="W82" s="11"/>
      <c r="X82" s="11"/>
      <c r="Y82" s="11"/>
      <c r="Z82" s="11"/>
    </row>
    <row r="83">
      <c r="A83" s="130"/>
      <c r="B83" s="79"/>
      <c r="C83" s="80"/>
      <c r="D83" s="82"/>
      <c r="E83" s="82"/>
      <c r="F83" s="82"/>
      <c r="G83" s="11"/>
      <c r="H83" s="11"/>
      <c r="I83" s="11"/>
      <c r="J83" s="11"/>
      <c r="K83" s="11"/>
      <c r="L83" s="11"/>
      <c r="M83" s="11"/>
      <c r="N83" s="11"/>
      <c r="O83" s="11"/>
      <c r="P83" s="11"/>
      <c r="Q83" s="11"/>
      <c r="R83" s="11"/>
      <c r="S83" s="11"/>
      <c r="T83" s="11"/>
      <c r="U83" s="11"/>
      <c r="V83" s="11"/>
      <c r="W83" s="11"/>
      <c r="X83" s="11"/>
      <c r="Y83" s="11"/>
      <c r="Z83" s="11"/>
    </row>
    <row r="84">
      <c r="A84" s="130"/>
      <c r="B84" s="79"/>
      <c r="C84" s="80"/>
      <c r="D84" s="82"/>
      <c r="E84" s="82"/>
      <c r="F84" s="82"/>
      <c r="G84" s="11"/>
      <c r="H84" s="11"/>
      <c r="I84" s="11"/>
      <c r="J84" s="11"/>
      <c r="K84" s="11"/>
      <c r="L84" s="11"/>
      <c r="M84" s="11"/>
      <c r="N84" s="11"/>
      <c r="O84" s="11"/>
      <c r="P84" s="11"/>
      <c r="Q84" s="11"/>
      <c r="R84" s="11"/>
      <c r="S84" s="11"/>
      <c r="T84" s="11"/>
      <c r="U84" s="11"/>
      <c r="V84" s="11"/>
      <c r="W84" s="11"/>
      <c r="X84" s="11"/>
      <c r="Y84" s="11"/>
      <c r="Z84" s="11"/>
    </row>
    <row r="85">
      <c r="A85" s="130"/>
      <c r="B85" s="79"/>
      <c r="C85" s="80"/>
      <c r="D85" s="82"/>
      <c r="E85" s="82"/>
      <c r="F85" s="82"/>
      <c r="G85" s="11"/>
      <c r="H85" s="11"/>
      <c r="I85" s="11"/>
      <c r="J85" s="11"/>
      <c r="K85" s="11"/>
      <c r="L85" s="11"/>
      <c r="M85" s="11"/>
      <c r="N85" s="11"/>
      <c r="O85" s="11"/>
      <c r="P85" s="11"/>
      <c r="Q85" s="11"/>
      <c r="R85" s="11"/>
      <c r="S85" s="11"/>
      <c r="T85" s="11"/>
      <c r="U85" s="11"/>
      <c r="V85" s="11"/>
      <c r="W85" s="11"/>
      <c r="X85" s="11"/>
      <c r="Y85" s="11"/>
      <c r="Z85" s="11"/>
    </row>
    <row r="86">
      <c r="A86" s="130"/>
      <c r="B86" s="79"/>
      <c r="C86" s="80"/>
      <c r="D86" s="82"/>
      <c r="E86" s="82"/>
      <c r="F86" s="82"/>
      <c r="G86" s="11"/>
      <c r="H86" s="11"/>
      <c r="I86" s="11"/>
      <c r="J86" s="11"/>
      <c r="K86" s="11"/>
      <c r="L86" s="11"/>
      <c r="M86" s="11"/>
      <c r="N86" s="11"/>
      <c r="O86" s="11"/>
      <c r="P86" s="11"/>
      <c r="Q86" s="11"/>
      <c r="R86" s="11"/>
      <c r="S86" s="11"/>
      <c r="T86" s="11"/>
      <c r="U86" s="11"/>
      <c r="V86" s="11"/>
      <c r="W86" s="11"/>
      <c r="X86" s="11"/>
      <c r="Y86" s="11"/>
      <c r="Z86" s="11"/>
    </row>
    <row r="87">
      <c r="A87" s="130"/>
      <c r="B87" s="79"/>
      <c r="C87" s="80"/>
      <c r="D87" s="82"/>
      <c r="E87" s="82"/>
      <c r="F87" s="82"/>
      <c r="G87" s="11"/>
      <c r="H87" s="11"/>
      <c r="I87" s="11"/>
      <c r="J87" s="11"/>
      <c r="K87" s="11"/>
      <c r="L87" s="11"/>
      <c r="M87" s="11"/>
      <c r="N87" s="11"/>
      <c r="O87" s="11"/>
      <c r="P87" s="11"/>
      <c r="Q87" s="11"/>
      <c r="R87" s="11"/>
      <c r="S87" s="11"/>
      <c r="T87" s="11"/>
      <c r="U87" s="11"/>
      <c r="V87" s="11"/>
      <c r="W87" s="11"/>
      <c r="X87" s="11"/>
      <c r="Y87" s="11"/>
      <c r="Z87" s="11"/>
    </row>
    <row r="88">
      <c r="A88" s="130"/>
      <c r="B88" s="79"/>
      <c r="C88" s="80"/>
      <c r="D88" s="82"/>
      <c r="E88" s="82"/>
      <c r="F88" s="82"/>
      <c r="G88" s="11"/>
      <c r="H88" s="11"/>
      <c r="I88" s="11"/>
      <c r="J88" s="11"/>
      <c r="K88" s="11"/>
      <c r="L88" s="11"/>
      <c r="M88" s="11"/>
      <c r="N88" s="11"/>
      <c r="O88" s="11"/>
      <c r="P88" s="11"/>
      <c r="Q88" s="11"/>
      <c r="R88" s="11"/>
      <c r="S88" s="11"/>
      <c r="T88" s="11"/>
      <c r="U88" s="11"/>
      <c r="V88" s="11"/>
      <c r="W88" s="11"/>
      <c r="X88" s="11"/>
      <c r="Y88" s="11"/>
      <c r="Z88" s="11"/>
    </row>
    <row r="89">
      <c r="A89" s="130"/>
      <c r="B89" s="79"/>
      <c r="C89" s="80"/>
      <c r="D89" s="82"/>
      <c r="E89" s="82"/>
      <c r="F89" s="82"/>
      <c r="G89" s="11"/>
      <c r="H89" s="11"/>
      <c r="I89" s="11"/>
      <c r="J89" s="11"/>
      <c r="K89" s="11"/>
      <c r="L89" s="11"/>
      <c r="M89" s="11"/>
      <c r="N89" s="11"/>
      <c r="O89" s="11"/>
      <c r="P89" s="11"/>
      <c r="Q89" s="11"/>
      <c r="R89" s="11"/>
      <c r="S89" s="11"/>
      <c r="T89" s="11"/>
      <c r="U89" s="11"/>
      <c r="V89" s="11"/>
      <c r="W89" s="11"/>
      <c r="X89" s="11"/>
      <c r="Y89" s="11"/>
      <c r="Z89" s="11"/>
    </row>
    <row r="90">
      <c r="A90" s="130"/>
      <c r="B90" s="79"/>
      <c r="C90" s="80"/>
      <c r="D90" s="82"/>
      <c r="E90" s="82"/>
      <c r="F90" s="82"/>
      <c r="G90" s="11"/>
      <c r="H90" s="11"/>
      <c r="I90" s="11"/>
      <c r="J90" s="11"/>
      <c r="K90" s="11"/>
      <c r="L90" s="11"/>
      <c r="M90" s="11"/>
      <c r="N90" s="11"/>
      <c r="O90" s="11"/>
      <c r="P90" s="11"/>
      <c r="Q90" s="11"/>
      <c r="R90" s="11"/>
      <c r="S90" s="11"/>
      <c r="T90" s="11"/>
      <c r="U90" s="11"/>
      <c r="V90" s="11"/>
      <c r="W90" s="11"/>
      <c r="X90" s="11"/>
      <c r="Y90" s="11"/>
      <c r="Z90" s="11"/>
    </row>
    <row r="91">
      <c r="A91" s="130"/>
      <c r="B91" s="79"/>
      <c r="C91" s="80"/>
      <c r="D91" s="82"/>
      <c r="E91" s="82"/>
      <c r="F91" s="82"/>
      <c r="G91" s="11"/>
      <c r="H91" s="11"/>
      <c r="I91" s="11"/>
      <c r="J91" s="11"/>
      <c r="K91" s="11"/>
      <c r="L91" s="11"/>
      <c r="M91" s="11"/>
      <c r="N91" s="11"/>
      <c r="O91" s="11"/>
      <c r="P91" s="11"/>
      <c r="Q91" s="11"/>
      <c r="R91" s="11"/>
      <c r="S91" s="11"/>
      <c r="T91" s="11"/>
      <c r="U91" s="11"/>
      <c r="V91" s="11"/>
      <c r="W91" s="11"/>
      <c r="X91" s="11"/>
      <c r="Y91" s="11"/>
      <c r="Z91" s="11"/>
    </row>
    <row r="92">
      <c r="A92" s="130"/>
      <c r="B92" s="79"/>
      <c r="C92" s="80"/>
      <c r="D92" s="82"/>
      <c r="E92" s="82"/>
      <c r="F92" s="82"/>
      <c r="G92" s="11"/>
      <c r="H92" s="11"/>
      <c r="I92" s="11"/>
      <c r="J92" s="11"/>
      <c r="K92" s="11"/>
      <c r="L92" s="11"/>
      <c r="M92" s="11"/>
      <c r="N92" s="11"/>
      <c r="O92" s="11"/>
      <c r="P92" s="11"/>
      <c r="Q92" s="11"/>
      <c r="R92" s="11"/>
      <c r="S92" s="11"/>
      <c r="T92" s="11"/>
      <c r="U92" s="11"/>
      <c r="V92" s="11"/>
      <c r="W92" s="11"/>
      <c r="X92" s="11"/>
      <c r="Y92" s="11"/>
      <c r="Z92" s="11"/>
    </row>
    <row r="93">
      <c r="A93" s="130"/>
      <c r="B93" s="79"/>
      <c r="C93" s="80"/>
      <c r="D93" s="82"/>
      <c r="E93" s="82"/>
      <c r="F93" s="82"/>
      <c r="G93" s="11"/>
      <c r="H93" s="11"/>
      <c r="I93" s="11"/>
      <c r="J93" s="11"/>
      <c r="K93" s="11"/>
      <c r="L93" s="11"/>
      <c r="M93" s="11"/>
      <c r="N93" s="11"/>
      <c r="O93" s="11"/>
      <c r="P93" s="11"/>
      <c r="Q93" s="11"/>
      <c r="R93" s="11"/>
      <c r="S93" s="11"/>
      <c r="T93" s="11"/>
      <c r="U93" s="11"/>
      <c r="V93" s="11"/>
      <c r="W93" s="11"/>
      <c r="X93" s="11"/>
      <c r="Y93" s="11"/>
      <c r="Z93" s="11"/>
    </row>
    <row r="94">
      <c r="A94" s="130"/>
      <c r="B94" s="79"/>
      <c r="C94" s="80"/>
      <c r="D94" s="82"/>
      <c r="E94" s="82"/>
      <c r="F94" s="82"/>
      <c r="G94" s="11"/>
      <c r="H94" s="11"/>
      <c r="I94" s="11"/>
      <c r="J94" s="11"/>
      <c r="K94" s="11"/>
      <c r="L94" s="11"/>
      <c r="M94" s="11"/>
      <c r="N94" s="11"/>
      <c r="O94" s="11"/>
      <c r="P94" s="11"/>
      <c r="Q94" s="11"/>
      <c r="R94" s="11"/>
      <c r="S94" s="11"/>
      <c r="T94" s="11"/>
      <c r="U94" s="11"/>
      <c r="V94" s="11"/>
      <c r="W94" s="11"/>
      <c r="X94" s="11"/>
      <c r="Y94" s="11"/>
      <c r="Z94" s="11"/>
    </row>
    <row r="95">
      <c r="A95" s="130"/>
      <c r="B95" s="79"/>
      <c r="C95" s="80"/>
      <c r="D95" s="82"/>
      <c r="E95" s="82"/>
      <c r="F95" s="82"/>
      <c r="G95" s="11"/>
      <c r="H95" s="11"/>
      <c r="I95" s="11"/>
      <c r="J95" s="11"/>
      <c r="K95" s="11"/>
      <c r="L95" s="11"/>
      <c r="M95" s="11"/>
      <c r="N95" s="11"/>
      <c r="O95" s="11"/>
      <c r="P95" s="11"/>
      <c r="Q95" s="11"/>
      <c r="R95" s="11"/>
      <c r="S95" s="11"/>
      <c r="T95" s="11"/>
      <c r="U95" s="11"/>
      <c r="V95" s="11"/>
      <c r="W95" s="11"/>
      <c r="X95" s="11"/>
      <c r="Y95" s="11"/>
      <c r="Z95" s="11"/>
    </row>
    <row r="96">
      <c r="A96" s="130"/>
      <c r="B96" s="79"/>
      <c r="C96" s="80"/>
      <c r="D96" s="82"/>
      <c r="E96" s="82"/>
      <c r="F96" s="82"/>
      <c r="G96" s="11"/>
      <c r="H96" s="11"/>
      <c r="I96" s="11"/>
      <c r="J96" s="11"/>
      <c r="K96" s="11"/>
      <c r="L96" s="11"/>
      <c r="M96" s="11"/>
      <c r="N96" s="11"/>
      <c r="O96" s="11"/>
      <c r="P96" s="11"/>
      <c r="Q96" s="11"/>
      <c r="R96" s="11"/>
      <c r="S96" s="11"/>
      <c r="T96" s="11"/>
      <c r="U96" s="11"/>
      <c r="V96" s="11"/>
      <c r="W96" s="11"/>
      <c r="X96" s="11"/>
      <c r="Y96" s="11"/>
      <c r="Z96" s="11"/>
    </row>
    <row r="97">
      <c r="A97" s="130"/>
      <c r="B97" s="79"/>
      <c r="C97" s="80"/>
      <c r="D97" s="82"/>
      <c r="E97" s="82"/>
      <c r="F97" s="82"/>
      <c r="G97" s="11"/>
      <c r="H97" s="11"/>
      <c r="I97" s="11"/>
      <c r="J97" s="11"/>
      <c r="K97" s="11"/>
      <c r="L97" s="11"/>
      <c r="M97" s="11"/>
      <c r="N97" s="11"/>
      <c r="O97" s="11"/>
      <c r="P97" s="11"/>
      <c r="Q97" s="11"/>
      <c r="R97" s="11"/>
      <c r="S97" s="11"/>
      <c r="T97" s="11"/>
      <c r="U97" s="11"/>
      <c r="V97" s="11"/>
      <c r="W97" s="11"/>
      <c r="X97" s="11"/>
      <c r="Y97" s="11"/>
      <c r="Z97" s="11"/>
    </row>
    <row r="98">
      <c r="A98" s="130"/>
      <c r="B98" s="79"/>
      <c r="C98" s="80"/>
      <c r="D98" s="82"/>
      <c r="E98" s="82"/>
      <c r="F98" s="82"/>
      <c r="G98" s="11"/>
      <c r="H98" s="11"/>
      <c r="I98" s="11"/>
      <c r="J98" s="11"/>
      <c r="K98" s="11"/>
      <c r="L98" s="11"/>
      <c r="M98" s="11"/>
      <c r="N98" s="11"/>
      <c r="O98" s="11"/>
      <c r="P98" s="11"/>
      <c r="Q98" s="11"/>
      <c r="R98" s="11"/>
      <c r="S98" s="11"/>
      <c r="T98" s="11"/>
      <c r="U98" s="11"/>
      <c r="V98" s="11"/>
      <c r="W98" s="11"/>
      <c r="X98" s="11"/>
      <c r="Y98" s="11"/>
      <c r="Z98" s="11"/>
    </row>
    <row r="99">
      <c r="A99" s="130"/>
      <c r="B99" s="79"/>
      <c r="C99" s="80"/>
      <c r="D99" s="82"/>
      <c r="E99" s="82"/>
      <c r="F99" s="82"/>
      <c r="G99" s="11"/>
      <c r="H99" s="11"/>
      <c r="I99" s="11"/>
      <c r="J99" s="11"/>
      <c r="K99" s="11"/>
      <c r="L99" s="11"/>
      <c r="M99" s="11"/>
      <c r="N99" s="11"/>
      <c r="O99" s="11"/>
      <c r="P99" s="11"/>
      <c r="Q99" s="11"/>
      <c r="R99" s="11"/>
      <c r="S99" s="11"/>
      <c r="T99" s="11"/>
      <c r="U99" s="11"/>
      <c r="V99" s="11"/>
      <c r="W99" s="11"/>
      <c r="X99" s="11"/>
      <c r="Y99" s="11"/>
      <c r="Z99" s="11"/>
    </row>
    <row r="100">
      <c r="A100" s="130"/>
      <c r="B100" s="79"/>
      <c r="C100" s="80"/>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30"/>
      <c r="B101" s="79"/>
      <c r="C101" s="80"/>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30"/>
      <c r="B102" s="79"/>
      <c r="C102" s="80"/>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30"/>
      <c r="B103" s="79"/>
      <c r="C103" s="80"/>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30"/>
      <c r="B104" s="79"/>
      <c r="C104" s="80"/>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30"/>
      <c r="B105" s="79"/>
      <c r="C105" s="80"/>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30"/>
      <c r="B106" s="79"/>
      <c r="C106" s="80"/>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30"/>
      <c r="B107" s="79"/>
      <c r="C107" s="80"/>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30"/>
      <c r="B108" s="79"/>
      <c r="C108" s="80"/>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30"/>
      <c r="B109" s="79"/>
      <c r="C109" s="80"/>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30"/>
      <c r="B110" s="79"/>
      <c r="C110" s="80"/>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30"/>
      <c r="B111" s="79"/>
      <c r="C111" s="80"/>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30"/>
      <c r="B112" s="79"/>
      <c r="C112" s="80"/>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30"/>
      <c r="B113" s="79"/>
      <c r="C113" s="80"/>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30"/>
      <c r="B114" s="79"/>
      <c r="C114" s="80"/>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30"/>
      <c r="B115" s="79"/>
      <c r="C115" s="80"/>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30"/>
      <c r="B116" s="79"/>
      <c r="C116" s="80"/>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30"/>
      <c r="B117" s="79"/>
      <c r="C117" s="80"/>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30"/>
      <c r="B118" s="79"/>
      <c r="C118" s="80"/>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30"/>
      <c r="B119" s="79"/>
      <c r="C119" s="80"/>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30"/>
      <c r="B120" s="79"/>
      <c r="C120" s="80"/>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30"/>
      <c r="B121" s="79"/>
      <c r="C121" s="80"/>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30"/>
      <c r="B122" s="79"/>
      <c r="C122" s="80"/>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30"/>
      <c r="B123" s="79"/>
      <c r="C123" s="80"/>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30"/>
      <c r="B124" s="79"/>
      <c r="C124" s="80"/>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30"/>
      <c r="B125" s="79"/>
      <c r="C125" s="80"/>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30"/>
      <c r="B126" s="79"/>
      <c r="C126" s="80"/>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30"/>
      <c r="B127" s="79"/>
      <c r="C127" s="80"/>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30"/>
      <c r="B128" s="79"/>
      <c r="C128" s="80"/>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30"/>
      <c r="B129" s="79"/>
      <c r="C129" s="80"/>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30"/>
      <c r="B130" s="79"/>
      <c r="C130" s="80"/>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30"/>
      <c r="B131" s="79"/>
      <c r="C131" s="80"/>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30"/>
      <c r="B132" s="79"/>
      <c r="C132" s="80"/>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30"/>
      <c r="B133" s="79"/>
      <c r="C133" s="80"/>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30"/>
      <c r="B134" s="79"/>
      <c r="C134" s="80"/>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30"/>
      <c r="B135" s="79"/>
      <c r="C135" s="80"/>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30"/>
      <c r="B136" s="79"/>
      <c r="C136" s="80"/>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30"/>
      <c r="B137" s="79"/>
      <c r="C137" s="80"/>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30"/>
      <c r="B138" s="79"/>
      <c r="C138" s="80"/>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30"/>
      <c r="B139" s="79"/>
      <c r="C139" s="80"/>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30"/>
      <c r="B140" s="79"/>
      <c r="C140" s="80"/>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30"/>
      <c r="B141" s="79"/>
      <c r="C141" s="80"/>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30"/>
      <c r="B142" s="79"/>
      <c r="C142" s="80"/>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30"/>
      <c r="B143" s="79"/>
      <c r="C143" s="80"/>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30"/>
      <c r="B144" s="79"/>
      <c r="C144" s="80"/>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30"/>
      <c r="B145" s="79"/>
      <c r="C145" s="80"/>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30"/>
      <c r="B146" s="79"/>
      <c r="C146" s="80"/>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30"/>
      <c r="B147" s="79"/>
      <c r="C147" s="80"/>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30"/>
      <c r="B148" s="79"/>
      <c r="C148" s="80"/>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30"/>
      <c r="B149" s="79"/>
      <c r="C149" s="80"/>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30"/>
      <c r="B150" s="79"/>
      <c r="C150" s="80"/>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30"/>
      <c r="B151" s="79"/>
      <c r="C151" s="80"/>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30"/>
      <c r="B152" s="79"/>
      <c r="C152" s="80"/>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30"/>
      <c r="B153" s="79"/>
      <c r="C153" s="80"/>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30"/>
      <c r="B154" s="79"/>
      <c r="C154" s="80"/>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30"/>
      <c r="B155" s="79"/>
      <c r="C155" s="80"/>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30"/>
      <c r="B156" s="79"/>
      <c r="C156" s="80"/>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30"/>
      <c r="B157" s="79"/>
      <c r="C157" s="80"/>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30"/>
      <c r="B158" s="79"/>
      <c r="C158" s="80"/>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30"/>
      <c r="B159" s="79"/>
      <c r="C159" s="80"/>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30"/>
      <c r="B160" s="79"/>
      <c r="C160" s="80"/>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30"/>
      <c r="B161" s="79"/>
      <c r="C161" s="80"/>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30"/>
      <c r="B162" s="79"/>
      <c r="C162" s="80"/>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30"/>
      <c r="B163" s="79"/>
      <c r="C163" s="80"/>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30"/>
      <c r="B164" s="79"/>
      <c r="C164" s="80"/>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30"/>
      <c r="B165" s="79"/>
      <c r="C165" s="80"/>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30"/>
      <c r="B166" s="79"/>
      <c r="C166" s="80"/>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30"/>
      <c r="B167" s="79"/>
      <c r="C167" s="80"/>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30"/>
      <c r="B168" s="79"/>
      <c r="C168" s="80"/>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30"/>
      <c r="B169" s="79"/>
      <c r="C169" s="80"/>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30"/>
      <c r="B170" s="79"/>
      <c r="C170" s="80"/>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30"/>
      <c r="B171" s="79"/>
      <c r="C171" s="80"/>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30"/>
      <c r="B172" s="79"/>
      <c r="C172" s="80"/>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30"/>
      <c r="B173" s="79"/>
      <c r="C173" s="80"/>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30"/>
      <c r="B174" s="79"/>
      <c r="C174" s="80"/>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30"/>
      <c r="B175" s="79"/>
      <c r="C175" s="80"/>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30"/>
      <c r="B176" s="79"/>
      <c r="C176" s="80"/>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30"/>
      <c r="B177" s="79"/>
      <c r="C177" s="80"/>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30"/>
      <c r="B178" s="79"/>
      <c r="C178" s="80"/>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30"/>
      <c r="B179" s="79"/>
      <c r="C179" s="80"/>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30"/>
      <c r="B180" s="79"/>
      <c r="C180" s="80"/>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30"/>
      <c r="B181" s="79"/>
      <c r="C181" s="80"/>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30"/>
      <c r="B182" s="79"/>
      <c r="C182" s="80"/>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30"/>
      <c r="B183" s="79"/>
      <c r="C183" s="80"/>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30"/>
      <c r="B184" s="79"/>
      <c r="C184" s="80"/>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30"/>
      <c r="B185" s="79"/>
      <c r="C185" s="80"/>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30"/>
      <c r="B186" s="79"/>
      <c r="C186" s="80"/>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30"/>
      <c r="B187" s="79"/>
      <c r="C187" s="80"/>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30"/>
      <c r="B188" s="79"/>
      <c r="C188" s="80"/>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30"/>
      <c r="B189" s="79"/>
      <c r="C189" s="80"/>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30"/>
      <c r="B190" s="79"/>
      <c r="C190" s="80"/>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30"/>
      <c r="B191" s="79"/>
      <c r="C191" s="80"/>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30"/>
      <c r="B192" s="79"/>
      <c r="C192" s="80"/>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30"/>
      <c r="B193" s="79"/>
      <c r="C193" s="80"/>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30"/>
      <c r="B194" s="79"/>
      <c r="C194" s="80"/>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30"/>
      <c r="B195" s="79"/>
      <c r="C195" s="80"/>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30"/>
      <c r="B196" s="79"/>
      <c r="C196" s="80"/>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30"/>
      <c r="B197" s="79"/>
      <c r="C197" s="80"/>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30"/>
      <c r="B198" s="79"/>
      <c r="C198" s="80"/>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30"/>
      <c r="B199" s="79"/>
      <c r="C199" s="80"/>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30"/>
      <c r="B200" s="79"/>
      <c r="C200" s="80"/>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30"/>
      <c r="B201" s="79"/>
      <c r="C201" s="80"/>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30"/>
      <c r="B202" s="79"/>
      <c r="C202" s="80"/>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30"/>
      <c r="B203" s="79"/>
      <c r="C203" s="80"/>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30"/>
      <c r="B204" s="79"/>
      <c r="C204" s="80"/>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30"/>
      <c r="B205" s="79"/>
      <c r="C205" s="80"/>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30"/>
      <c r="B206" s="79"/>
      <c r="C206" s="80"/>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30"/>
      <c r="B207" s="79"/>
      <c r="C207" s="80"/>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30"/>
      <c r="B208" s="79"/>
      <c r="C208" s="80"/>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30"/>
      <c r="B209" s="79"/>
      <c r="C209" s="80"/>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30"/>
      <c r="B210" s="79"/>
      <c r="C210" s="80"/>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30"/>
      <c r="B211" s="79"/>
      <c r="C211" s="80"/>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30"/>
      <c r="B212" s="79"/>
      <c r="C212" s="80"/>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30"/>
      <c r="B213" s="79"/>
      <c r="C213" s="80"/>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30"/>
      <c r="B214" s="79"/>
      <c r="C214" s="80"/>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30"/>
      <c r="B215" s="79"/>
      <c r="C215" s="80"/>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30"/>
      <c r="B216" s="79"/>
      <c r="C216" s="80"/>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30"/>
      <c r="B217" s="79"/>
      <c r="C217" s="80"/>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30"/>
      <c r="B218" s="79"/>
      <c r="C218" s="80"/>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30"/>
      <c r="B219" s="79"/>
      <c r="C219" s="80"/>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30"/>
      <c r="B220" s="79"/>
      <c r="C220" s="80"/>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30"/>
      <c r="B221" s="79"/>
      <c r="C221" s="80"/>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30"/>
      <c r="B222" s="79"/>
      <c r="C222" s="80"/>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30"/>
      <c r="B223" s="79"/>
      <c r="C223" s="80"/>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30"/>
      <c r="B224" s="79"/>
      <c r="C224" s="80"/>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30"/>
      <c r="B225" s="79"/>
      <c r="C225" s="80"/>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30"/>
      <c r="B226" s="79"/>
      <c r="C226" s="80"/>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30"/>
      <c r="B227" s="79"/>
      <c r="C227" s="80"/>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30"/>
      <c r="B228" s="79"/>
      <c r="C228" s="80"/>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30"/>
      <c r="B229" s="79"/>
      <c r="C229" s="80"/>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30"/>
      <c r="B230" s="79"/>
      <c r="C230" s="80"/>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30"/>
      <c r="B231" s="79"/>
      <c r="C231" s="80"/>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30"/>
      <c r="B232" s="79"/>
      <c r="C232" s="80"/>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30"/>
      <c r="B233" s="79"/>
      <c r="C233" s="80"/>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30"/>
      <c r="B234" s="79"/>
      <c r="C234" s="80"/>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30"/>
      <c r="B235" s="79"/>
      <c r="C235" s="80"/>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30"/>
      <c r="B236" s="79"/>
      <c r="C236" s="80"/>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30"/>
      <c r="B237" s="79"/>
      <c r="C237" s="80"/>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30"/>
      <c r="B238" s="79"/>
      <c r="C238" s="80"/>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30"/>
      <c r="B239" s="79"/>
      <c r="C239" s="80"/>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30"/>
      <c r="B240" s="79"/>
      <c r="C240" s="80"/>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30"/>
      <c r="B241" s="79"/>
      <c r="C241" s="80"/>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30"/>
      <c r="B242" s="79"/>
      <c r="C242" s="80"/>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30"/>
      <c r="B243" s="79"/>
      <c r="C243" s="80"/>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30"/>
      <c r="B244" s="79"/>
      <c r="C244" s="80"/>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30"/>
      <c r="B245" s="79"/>
      <c r="C245" s="80"/>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30"/>
      <c r="B246" s="79"/>
      <c r="C246" s="80"/>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30"/>
      <c r="B247" s="79"/>
      <c r="C247" s="80"/>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30"/>
      <c r="B248" s="79"/>
      <c r="C248" s="80"/>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30"/>
      <c r="B249" s="79"/>
      <c r="C249" s="80"/>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30"/>
      <c r="B250" s="79"/>
      <c r="C250" s="80"/>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30"/>
      <c r="B251" s="79"/>
      <c r="C251" s="80"/>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30"/>
      <c r="B252" s="79"/>
      <c r="C252" s="80"/>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30"/>
      <c r="B253" s="79"/>
      <c r="C253" s="80"/>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30"/>
      <c r="B254" s="79"/>
      <c r="C254" s="80"/>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30"/>
      <c r="B255" s="79"/>
      <c r="C255" s="80"/>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30"/>
      <c r="B256" s="79"/>
      <c r="C256" s="80"/>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30"/>
      <c r="B257" s="79"/>
      <c r="C257" s="80"/>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30"/>
      <c r="B258" s="79"/>
      <c r="C258" s="80"/>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30"/>
      <c r="B259" s="79"/>
      <c r="C259" s="80"/>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30"/>
      <c r="B260" s="79"/>
      <c r="C260" s="80"/>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30"/>
      <c r="B261" s="79"/>
      <c r="C261" s="80"/>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30"/>
      <c r="B262" s="79"/>
      <c r="C262" s="80"/>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30"/>
      <c r="B263" s="79"/>
      <c r="C263" s="80"/>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30"/>
      <c r="B264" s="79"/>
      <c r="C264" s="80"/>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30"/>
      <c r="B265" s="79"/>
      <c r="C265" s="80"/>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30"/>
      <c r="B266" s="79"/>
      <c r="C266" s="80"/>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30"/>
      <c r="B267" s="79"/>
      <c r="C267" s="80"/>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30"/>
      <c r="B268" s="79"/>
      <c r="C268" s="80"/>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30"/>
      <c r="B269" s="79"/>
      <c r="C269" s="80"/>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30"/>
      <c r="B270" s="79"/>
      <c r="C270" s="80"/>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30"/>
      <c r="B271" s="79"/>
      <c r="C271" s="80"/>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30"/>
      <c r="B272" s="79"/>
      <c r="C272" s="80"/>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30"/>
      <c r="B273" s="79"/>
      <c r="C273" s="80"/>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30"/>
      <c r="B274" s="79"/>
      <c r="C274" s="80"/>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30"/>
      <c r="B275" s="79"/>
      <c r="C275" s="80"/>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30"/>
      <c r="B276" s="79"/>
      <c r="C276" s="80"/>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30"/>
      <c r="B277" s="79"/>
      <c r="C277" s="80"/>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30"/>
      <c r="B278" s="79"/>
      <c r="C278" s="80"/>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30"/>
      <c r="B279" s="79"/>
      <c r="C279" s="80"/>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30"/>
      <c r="B280" s="79"/>
      <c r="C280" s="80"/>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30"/>
      <c r="B281" s="79"/>
      <c r="C281" s="80"/>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30"/>
      <c r="B282" s="79"/>
      <c r="C282" s="80"/>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30"/>
      <c r="B283" s="79"/>
      <c r="C283" s="80"/>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30"/>
      <c r="B284" s="79"/>
      <c r="C284" s="80"/>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30"/>
      <c r="B285" s="79"/>
      <c r="C285" s="80"/>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30"/>
      <c r="B286" s="79"/>
      <c r="C286" s="80"/>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30"/>
      <c r="B287" s="79"/>
      <c r="C287" s="80"/>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30"/>
      <c r="B288" s="79"/>
      <c r="C288" s="80"/>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30"/>
      <c r="B289" s="79"/>
      <c r="C289" s="80"/>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30"/>
      <c r="B290" s="79"/>
      <c r="C290" s="80"/>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30"/>
      <c r="B291" s="79"/>
      <c r="C291" s="80"/>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30"/>
      <c r="B292" s="79"/>
      <c r="C292" s="80"/>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30"/>
      <c r="B293" s="79"/>
      <c r="C293" s="80"/>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30"/>
      <c r="B294" s="79"/>
      <c r="C294" s="80"/>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30"/>
      <c r="B295" s="79"/>
      <c r="C295" s="80"/>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30"/>
      <c r="B296" s="79"/>
      <c r="C296" s="80"/>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30"/>
      <c r="B297" s="79"/>
      <c r="C297" s="80"/>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30"/>
      <c r="B298" s="79"/>
      <c r="C298" s="80"/>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30"/>
      <c r="B299" s="79"/>
      <c r="C299" s="80"/>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30"/>
      <c r="B300" s="79"/>
      <c r="C300" s="80"/>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30"/>
      <c r="B301" s="79"/>
      <c r="C301" s="80"/>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30"/>
      <c r="B302" s="79"/>
      <c r="C302" s="80"/>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30"/>
      <c r="B303" s="79"/>
      <c r="C303" s="80"/>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30"/>
      <c r="B304" s="79"/>
      <c r="C304" s="80"/>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30"/>
      <c r="B305" s="79"/>
      <c r="C305" s="80"/>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30"/>
      <c r="B306" s="79"/>
      <c r="C306" s="80"/>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30"/>
      <c r="B307" s="79"/>
      <c r="C307" s="80"/>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30"/>
      <c r="B308" s="79"/>
      <c r="C308" s="80"/>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30"/>
      <c r="B309" s="79"/>
      <c r="C309" s="80"/>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30"/>
      <c r="B310" s="79"/>
      <c r="C310" s="80"/>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30"/>
      <c r="B311" s="79"/>
      <c r="C311" s="80"/>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30"/>
      <c r="B312" s="79"/>
      <c r="C312" s="80"/>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30"/>
      <c r="B313" s="79"/>
      <c r="C313" s="80"/>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30"/>
      <c r="B314" s="79"/>
      <c r="C314" s="80"/>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30"/>
      <c r="B315" s="79"/>
      <c r="C315" s="80"/>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30"/>
      <c r="B316" s="79"/>
      <c r="C316" s="80"/>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30"/>
      <c r="B317" s="79"/>
      <c r="C317" s="80"/>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30"/>
      <c r="B318" s="79"/>
      <c r="C318" s="80"/>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30"/>
      <c r="B319" s="79"/>
      <c r="C319" s="80"/>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30"/>
      <c r="B320" s="79"/>
      <c r="C320" s="80"/>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30"/>
      <c r="B321" s="79"/>
      <c r="C321" s="80"/>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30"/>
      <c r="B322" s="79"/>
      <c r="C322" s="80"/>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30"/>
      <c r="B323" s="79"/>
      <c r="C323" s="80"/>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30"/>
      <c r="B324" s="79"/>
      <c r="C324" s="80"/>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30"/>
      <c r="B325" s="79"/>
      <c r="C325" s="80"/>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30"/>
      <c r="B326" s="79"/>
      <c r="C326" s="80"/>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30"/>
      <c r="B327" s="79"/>
      <c r="C327" s="80"/>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30"/>
      <c r="B328" s="79"/>
      <c r="C328" s="80"/>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30"/>
      <c r="B329" s="79"/>
      <c r="C329" s="80"/>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30"/>
      <c r="B330" s="79"/>
      <c r="C330" s="80"/>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30"/>
      <c r="B331" s="79"/>
      <c r="C331" s="80"/>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30"/>
      <c r="B332" s="79"/>
      <c r="C332" s="80"/>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30"/>
      <c r="B333" s="79"/>
      <c r="C333" s="80"/>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30"/>
      <c r="B334" s="79"/>
      <c r="C334" s="80"/>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30"/>
      <c r="B335" s="79"/>
      <c r="C335" s="80"/>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30"/>
      <c r="B336" s="79"/>
      <c r="C336" s="80"/>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30"/>
      <c r="B337" s="79"/>
      <c r="C337" s="80"/>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30"/>
      <c r="B338" s="79"/>
      <c r="C338" s="80"/>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30"/>
      <c r="B339" s="79"/>
      <c r="C339" s="80"/>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30"/>
      <c r="B340" s="79"/>
      <c r="C340" s="80"/>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30"/>
      <c r="B341" s="79"/>
      <c r="C341" s="80"/>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30"/>
      <c r="B342" s="79"/>
      <c r="C342" s="80"/>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30"/>
      <c r="B343" s="79"/>
      <c r="C343" s="80"/>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30"/>
      <c r="B344" s="79"/>
      <c r="C344" s="80"/>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30"/>
      <c r="B345" s="79"/>
      <c r="C345" s="80"/>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30"/>
      <c r="B346" s="79"/>
      <c r="C346" s="80"/>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30"/>
      <c r="B347" s="79"/>
      <c r="C347" s="80"/>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30"/>
      <c r="B348" s="79"/>
      <c r="C348" s="80"/>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30"/>
      <c r="B349" s="79"/>
      <c r="C349" s="80"/>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30"/>
      <c r="B350" s="79"/>
      <c r="C350" s="80"/>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30"/>
      <c r="B351" s="79"/>
      <c r="C351" s="80"/>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30"/>
      <c r="B352" s="79"/>
      <c r="C352" s="80"/>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30"/>
      <c r="B353" s="79"/>
      <c r="C353" s="80"/>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30"/>
      <c r="B354" s="79"/>
      <c r="C354" s="80"/>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30"/>
      <c r="B355" s="79"/>
      <c r="C355" s="80"/>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30"/>
      <c r="B356" s="79"/>
      <c r="C356" s="80"/>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30"/>
      <c r="B357" s="79"/>
      <c r="C357" s="80"/>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30"/>
      <c r="B358" s="79"/>
      <c r="C358" s="80"/>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30"/>
      <c r="B359" s="79"/>
      <c r="C359" s="80"/>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30"/>
      <c r="B360" s="79"/>
      <c r="C360" s="80"/>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30"/>
      <c r="B361" s="79"/>
      <c r="C361" s="80"/>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30"/>
      <c r="B362" s="79"/>
      <c r="C362" s="80"/>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30"/>
      <c r="B363" s="79"/>
      <c r="C363" s="80"/>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30"/>
      <c r="B364" s="79"/>
      <c r="C364" s="80"/>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30"/>
      <c r="B365" s="79"/>
      <c r="C365" s="80"/>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30"/>
      <c r="B366" s="79"/>
      <c r="C366" s="80"/>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30"/>
      <c r="B367" s="79"/>
      <c r="C367" s="80"/>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30"/>
      <c r="B368" s="79"/>
      <c r="C368" s="80"/>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30"/>
      <c r="B369" s="79"/>
      <c r="C369" s="80"/>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30"/>
      <c r="B370" s="79"/>
      <c r="C370" s="80"/>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30"/>
      <c r="B371" s="79"/>
      <c r="C371" s="80"/>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30"/>
      <c r="B372" s="79"/>
      <c r="C372" s="80"/>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30"/>
      <c r="B373" s="79"/>
      <c r="C373" s="80"/>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30"/>
      <c r="B374" s="79"/>
      <c r="C374" s="80"/>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30"/>
      <c r="B375" s="79"/>
      <c r="C375" s="80"/>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30"/>
      <c r="B376" s="79"/>
      <c r="C376" s="80"/>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30"/>
      <c r="B377" s="79"/>
      <c r="C377" s="80"/>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30"/>
      <c r="B378" s="79"/>
      <c r="C378" s="80"/>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30"/>
      <c r="B379" s="79"/>
      <c r="C379" s="80"/>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30"/>
      <c r="B380" s="79"/>
      <c r="C380" s="80"/>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30"/>
      <c r="B381" s="79"/>
      <c r="C381" s="80"/>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30"/>
      <c r="B382" s="79"/>
      <c r="C382" s="80"/>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30"/>
      <c r="B383" s="79"/>
      <c r="C383" s="80"/>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30"/>
      <c r="B384" s="79"/>
      <c r="C384" s="80"/>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30"/>
      <c r="B385" s="79"/>
      <c r="C385" s="80"/>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30"/>
      <c r="B386" s="79"/>
      <c r="C386" s="80"/>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30"/>
      <c r="B387" s="79"/>
      <c r="C387" s="80"/>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30"/>
      <c r="B388" s="79"/>
      <c r="C388" s="80"/>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30"/>
      <c r="B389" s="79"/>
      <c r="C389" s="80"/>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30"/>
      <c r="B390" s="79"/>
      <c r="C390" s="80"/>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30"/>
      <c r="B391" s="79"/>
      <c r="C391" s="80"/>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30"/>
      <c r="B392" s="79"/>
      <c r="C392" s="80"/>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30"/>
      <c r="B393" s="79"/>
      <c r="C393" s="80"/>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30"/>
      <c r="B394" s="79"/>
      <c r="C394" s="80"/>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30"/>
      <c r="B395" s="79"/>
      <c r="C395" s="80"/>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30"/>
      <c r="B396" s="79"/>
      <c r="C396" s="80"/>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30"/>
      <c r="B397" s="79"/>
      <c r="C397" s="80"/>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30"/>
      <c r="B398" s="79"/>
      <c r="C398" s="80"/>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30"/>
      <c r="B399" s="79"/>
      <c r="C399" s="80"/>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30"/>
      <c r="B400" s="79"/>
      <c r="C400" s="80"/>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30"/>
      <c r="B401" s="79"/>
      <c r="C401" s="80"/>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30"/>
      <c r="B402" s="79"/>
      <c r="C402" s="80"/>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30"/>
      <c r="B403" s="79"/>
      <c r="C403" s="80"/>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30"/>
      <c r="B404" s="79"/>
      <c r="C404" s="80"/>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30"/>
      <c r="B405" s="79"/>
      <c r="C405" s="80"/>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30"/>
      <c r="B406" s="79"/>
      <c r="C406" s="80"/>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30"/>
      <c r="B407" s="79"/>
      <c r="C407" s="80"/>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30"/>
      <c r="B408" s="79"/>
      <c r="C408" s="80"/>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30"/>
      <c r="B409" s="79"/>
      <c r="C409" s="80"/>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30"/>
      <c r="B410" s="79"/>
      <c r="C410" s="80"/>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30"/>
      <c r="B411" s="79"/>
      <c r="C411" s="80"/>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30"/>
      <c r="B412" s="79"/>
      <c r="C412" s="80"/>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30"/>
      <c r="B413" s="79"/>
      <c r="C413" s="80"/>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30"/>
      <c r="B414" s="79"/>
      <c r="C414" s="80"/>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30"/>
      <c r="B415" s="79"/>
      <c r="C415" s="80"/>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30"/>
      <c r="B416" s="79"/>
      <c r="C416" s="80"/>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30"/>
      <c r="B417" s="79"/>
      <c r="C417" s="80"/>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30"/>
      <c r="B418" s="79"/>
      <c r="C418" s="80"/>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30"/>
      <c r="B419" s="79"/>
      <c r="C419" s="80"/>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30"/>
      <c r="B420" s="79"/>
      <c r="C420" s="80"/>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30"/>
      <c r="B421" s="79"/>
      <c r="C421" s="80"/>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30"/>
      <c r="B422" s="79"/>
      <c r="C422" s="80"/>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30"/>
      <c r="B423" s="79"/>
      <c r="C423" s="80"/>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30"/>
      <c r="B424" s="79"/>
      <c r="C424" s="80"/>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30"/>
      <c r="B425" s="79"/>
      <c r="C425" s="80"/>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30"/>
      <c r="B426" s="79"/>
      <c r="C426" s="80"/>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30"/>
      <c r="B427" s="79"/>
      <c r="C427" s="80"/>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30"/>
      <c r="B428" s="79"/>
      <c r="C428" s="80"/>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30"/>
      <c r="B429" s="79"/>
      <c r="C429" s="80"/>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30"/>
      <c r="B430" s="79"/>
      <c r="C430" s="80"/>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30"/>
      <c r="B431" s="79"/>
      <c r="C431" s="80"/>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30"/>
      <c r="B432" s="79"/>
      <c r="C432" s="80"/>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30"/>
      <c r="B433" s="79"/>
      <c r="C433" s="80"/>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30"/>
      <c r="B434" s="79"/>
      <c r="C434" s="80"/>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30"/>
      <c r="B435" s="79"/>
      <c r="C435" s="80"/>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30"/>
      <c r="B436" s="79"/>
      <c r="C436" s="80"/>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30"/>
      <c r="B437" s="79"/>
      <c r="C437" s="80"/>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30"/>
      <c r="B438" s="79"/>
      <c r="C438" s="80"/>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30"/>
      <c r="B439" s="79"/>
      <c r="C439" s="80"/>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30"/>
      <c r="B440" s="79"/>
      <c r="C440" s="80"/>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30"/>
      <c r="B441" s="79"/>
      <c r="C441" s="80"/>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30"/>
      <c r="B442" s="79"/>
      <c r="C442" s="80"/>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30"/>
      <c r="B443" s="79"/>
      <c r="C443" s="80"/>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30"/>
      <c r="B444" s="79"/>
      <c r="C444" s="80"/>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30"/>
      <c r="B445" s="79"/>
      <c r="C445" s="80"/>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30"/>
      <c r="B446" s="79"/>
      <c r="C446" s="80"/>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30"/>
      <c r="B447" s="79"/>
      <c r="C447" s="80"/>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30"/>
      <c r="B448" s="79"/>
      <c r="C448" s="80"/>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30"/>
      <c r="B449" s="79"/>
      <c r="C449" s="80"/>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30"/>
      <c r="B450" s="79"/>
      <c r="C450" s="80"/>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30"/>
      <c r="B451" s="79"/>
      <c r="C451" s="80"/>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30"/>
      <c r="B452" s="79"/>
      <c r="C452" s="80"/>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30"/>
      <c r="B453" s="79"/>
      <c r="C453" s="80"/>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30"/>
      <c r="B454" s="79"/>
      <c r="C454" s="80"/>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30"/>
      <c r="B455" s="79"/>
      <c r="C455" s="80"/>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30"/>
      <c r="B456" s="79"/>
      <c r="C456" s="80"/>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30"/>
      <c r="B457" s="79"/>
      <c r="C457" s="80"/>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30"/>
      <c r="B458" s="79"/>
      <c r="C458" s="80"/>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30"/>
      <c r="B459" s="79"/>
      <c r="C459" s="80"/>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30"/>
      <c r="B460" s="79"/>
      <c r="C460" s="80"/>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30"/>
      <c r="B461" s="79"/>
      <c r="C461" s="80"/>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30"/>
      <c r="B462" s="79"/>
      <c r="C462" s="80"/>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30"/>
      <c r="B463" s="79"/>
      <c r="C463" s="80"/>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30"/>
      <c r="B464" s="79"/>
      <c r="C464" s="80"/>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30"/>
      <c r="B465" s="79"/>
      <c r="C465" s="80"/>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30"/>
      <c r="B466" s="79"/>
      <c r="C466" s="80"/>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30"/>
      <c r="B467" s="79"/>
      <c r="C467" s="80"/>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30"/>
      <c r="B468" s="79"/>
      <c r="C468" s="80"/>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30"/>
      <c r="B469" s="79"/>
      <c r="C469" s="80"/>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30"/>
      <c r="B470" s="79"/>
      <c r="C470" s="80"/>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30"/>
      <c r="B471" s="79"/>
      <c r="C471" s="80"/>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30"/>
      <c r="B472" s="79"/>
      <c r="C472" s="80"/>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30"/>
      <c r="B473" s="79"/>
      <c r="C473" s="80"/>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30"/>
      <c r="B474" s="79"/>
      <c r="C474" s="80"/>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30"/>
      <c r="B475" s="79"/>
      <c r="C475" s="80"/>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30"/>
      <c r="B476" s="79"/>
      <c r="C476" s="80"/>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30"/>
      <c r="B477" s="79"/>
      <c r="C477" s="80"/>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30"/>
      <c r="B478" s="79"/>
      <c r="C478" s="80"/>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30"/>
      <c r="B479" s="79"/>
      <c r="C479" s="80"/>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30"/>
      <c r="B480" s="79"/>
      <c r="C480" s="80"/>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30"/>
      <c r="B481" s="79"/>
      <c r="C481" s="80"/>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30"/>
      <c r="B482" s="79"/>
      <c r="C482" s="80"/>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30"/>
      <c r="B483" s="79"/>
      <c r="C483" s="80"/>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30"/>
      <c r="B484" s="79"/>
      <c r="C484" s="80"/>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30"/>
      <c r="B485" s="79"/>
      <c r="C485" s="80"/>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30"/>
      <c r="B486" s="79"/>
      <c r="C486" s="80"/>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30"/>
      <c r="B487" s="79"/>
      <c r="C487" s="80"/>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30"/>
      <c r="B488" s="79"/>
      <c r="C488" s="80"/>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30"/>
      <c r="B489" s="79"/>
      <c r="C489" s="80"/>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30"/>
      <c r="B490" s="79"/>
      <c r="C490" s="80"/>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30"/>
      <c r="B491" s="79"/>
      <c r="C491" s="80"/>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30"/>
      <c r="B492" s="79"/>
      <c r="C492" s="80"/>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30"/>
      <c r="B493" s="79"/>
      <c r="C493" s="80"/>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30"/>
      <c r="B494" s="79"/>
      <c r="C494" s="80"/>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30"/>
      <c r="B495" s="79"/>
      <c r="C495" s="80"/>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30"/>
      <c r="B496" s="79"/>
      <c r="C496" s="80"/>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30"/>
      <c r="B497" s="79"/>
      <c r="C497" s="80"/>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30"/>
      <c r="B498" s="79"/>
      <c r="C498" s="80"/>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30"/>
      <c r="B499" s="79"/>
      <c r="C499" s="80"/>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30"/>
      <c r="B500" s="79"/>
      <c r="C500" s="80"/>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30"/>
      <c r="B501" s="79"/>
      <c r="C501" s="80"/>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30"/>
      <c r="B502" s="79"/>
      <c r="C502" s="80"/>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30"/>
      <c r="B503" s="79"/>
      <c r="C503" s="80"/>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30"/>
      <c r="B504" s="79"/>
      <c r="C504" s="80"/>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30"/>
      <c r="B505" s="79"/>
      <c r="C505" s="80"/>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30"/>
      <c r="B506" s="79"/>
      <c r="C506" s="80"/>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30"/>
      <c r="B507" s="79"/>
      <c r="C507" s="80"/>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30"/>
      <c r="B508" s="79"/>
      <c r="C508" s="80"/>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30"/>
      <c r="B509" s="79"/>
      <c r="C509" s="80"/>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30"/>
      <c r="B510" s="79"/>
      <c r="C510" s="80"/>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30"/>
      <c r="B511" s="79"/>
      <c r="C511" s="80"/>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30"/>
      <c r="B512" s="79"/>
      <c r="C512" s="80"/>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30"/>
      <c r="B513" s="79"/>
      <c r="C513" s="80"/>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30"/>
      <c r="B514" s="79"/>
      <c r="C514" s="80"/>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30"/>
      <c r="B515" s="79"/>
      <c r="C515" s="80"/>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30"/>
      <c r="B516" s="79"/>
      <c r="C516" s="80"/>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30"/>
      <c r="B517" s="79"/>
      <c r="C517" s="80"/>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30"/>
      <c r="B518" s="79"/>
      <c r="C518" s="80"/>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30"/>
      <c r="B519" s="79"/>
      <c r="C519" s="80"/>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30"/>
      <c r="B520" s="79"/>
      <c r="C520" s="80"/>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30"/>
      <c r="B521" s="79"/>
      <c r="C521" s="80"/>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30"/>
      <c r="B522" s="79"/>
      <c r="C522" s="80"/>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30"/>
      <c r="B523" s="79"/>
      <c r="C523" s="80"/>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30"/>
      <c r="B524" s="79"/>
      <c r="C524" s="80"/>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30"/>
      <c r="B525" s="79"/>
      <c r="C525" s="80"/>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30"/>
      <c r="B526" s="79"/>
      <c r="C526" s="80"/>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30"/>
      <c r="B527" s="79"/>
      <c r="C527" s="80"/>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30"/>
      <c r="B528" s="79"/>
      <c r="C528" s="80"/>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30"/>
      <c r="B529" s="79"/>
      <c r="C529" s="80"/>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30"/>
      <c r="B530" s="79"/>
      <c r="C530" s="80"/>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30"/>
      <c r="B531" s="79"/>
      <c r="C531" s="80"/>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30"/>
      <c r="B532" s="79"/>
      <c r="C532" s="80"/>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30"/>
      <c r="B533" s="79"/>
      <c r="C533" s="80"/>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30"/>
      <c r="B534" s="79"/>
      <c r="C534" s="80"/>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30"/>
      <c r="B535" s="79"/>
      <c r="C535" s="80"/>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30"/>
      <c r="B536" s="79"/>
      <c r="C536" s="80"/>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30"/>
      <c r="B537" s="79"/>
      <c r="C537" s="80"/>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30"/>
      <c r="B538" s="79"/>
      <c r="C538" s="80"/>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30"/>
      <c r="B539" s="79"/>
      <c r="C539" s="80"/>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30"/>
      <c r="B540" s="79"/>
      <c r="C540" s="80"/>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30"/>
      <c r="B541" s="79"/>
      <c r="C541" s="80"/>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30"/>
      <c r="B542" s="79"/>
      <c r="C542" s="80"/>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30"/>
      <c r="B543" s="79"/>
      <c r="C543" s="80"/>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30"/>
      <c r="B544" s="79"/>
      <c r="C544" s="80"/>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30"/>
      <c r="B545" s="79"/>
      <c r="C545" s="80"/>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30"/>
      <c r="B546" s="79"/>
      <c r="C546" s="80"/>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30"/>
      <c r="B547" s="79"/>
      <c r="C547" s="80"/>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30"/>
      <c r="B548" s="79"/>
      <c r="C548" s="80"/>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30"/>
      <c r="B549" s="79"/>
      <c r="C549" s="80"/>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30"/>
      <c r="B550" s="79"/>
      <c r="C550" s="80"/>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30"/>
      <c r="B551" s="79"/>
      <c r="C551" s="80"/>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30"/>
      <c r="B552" s="79"/>
      <c r="C552" s="80"/>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30"/>
      <c r="B553" s="79"/>
      <c r="C553" s="80"/>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30"/>
      <c r="B554" s="79"/>
      <c r="C554" s="80"/>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30"/>
      <c r="B555" s="79"/>
      <c r="C555" s="80"/>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30"/>
      <c r="B556" s="79"/>
      <c r="C556" s="80"/>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30"/>
      <c r="B557" s="79"/>
      <c r="C557" s="80"/>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30"/>
      <c r="B558" s="79"/>
      <c r="C558" s="80"/>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30"/>
      <c r="B559" s="79"/>
      <c r="C559" s="80"/>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30"/>
      <c r="B560" s="79"/>
      <c r="C560" s="80"/>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30"/>
      <c r="B561" s="79"/>
      <c r="C561" s="80"/>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30"/>
      <c r="B562" s="79"/>
      <c r="C562" s="80"/>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30"/>
      <c r="B563" s="79"/>
      <c r="C563" s="80"/>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30"/>
      <c r="B564" s="79"/>
      <c r="C564" s="80"/>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30"/>
      <c r="B565" s="79"/>
      <c r="C565" s="80"/>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30"/>
      <c r="B566" s="79"/>
      <c r="C566" s="80"/>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30"/>
      <c r="B567" s="79"/>
      <c r="C567" s="80"/>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30"/>
      <c r="B568" s="79"/>
      <c r="C568" s="80"/>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30"/>
      <c r="B569" s="79"/>
      <c r="C569" s="80"/>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30"/>
      <c r="B570" s="79"/>
      <c r="C570" s="80"/>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30"/>
      <c r="B571" s="79"/>
      <c r="C571" s="80"/>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30"/>
      <c r="B572" s="79"/>
      <c r="C572" s="80"/>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30"/>
      <c r="B573" s="79"/>
      <c r="C573" s="80"/>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30"/>
      <c r="B574" s="79"/>
      <c r="C574" s="80"/>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30"/>
      <c r="B575" s="79"/>
      <c r="C575" s="80"/>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30"/>
      <c r="B576" s="79"/>
      <c r="C576" s="80"/>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30"/>
      <c r="B577" s="79"/>
      <c r="C577" s="80"/>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30"/>
      <c r="B578" s="79"/>
      <c r="C578" s="80"/>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30"/>
      <c r="B579" s="79"/>
      <c r="C579" s="80"/>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30"/>
      <c r="B580" s="79"/>
      <c r="C580" s="80"/>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30"/>
      <c r="B581" s="79"/>
      <c r="C581" s="80"/>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30"/>
      <c r="B582" s="79"/>
      <c r="C582" s="80"/>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30"/>
      <c r="B583" s="79"/>
      <c r="C583" s="80"/>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30"/>
      <c r="B584" s="79"/>
      <c r="C584" s="80"/>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30"/>
      <c r="B585" s="79"/>
      <c r="C585" s="80"/>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30"/>
      <c r="B586" s="79"/>
      <c r="C586" s="80"/>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30"/>
      <c r="B587" s="79"/>
      <c r="C587" s="80"/>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30"/>
      <c r="B588" s="79"/>
      <c r="C588" s="80"/>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30"/>
      <c r="B589" s="79"/>
      <c r="C589" s="80"/>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30"/>
      <c r="B590" s="79"/>
      <c r="C590" s="80"/>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30"/>
      <c r="B591" s="79"/>
      <c r="C591" s="80"/>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30"/>
      <c r="B592" s="79"/>
      <c r="C592" s="80"/>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30"/>
      <c r="B593" s="79"/>
      <c r="C593" s="80"/>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30"/>
      <c r="B594" s="79"/>
      <c r="C594" s="80"/>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30"/>
      <c r="B595" s="79"/>
      <c r="C595" s="80"/>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30"/>
      <c r="B596" s="79"/>
      <c r="C596" s="80"/>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30"/>
      <c r="B597" s="79"/>
      <c r="C597" s="80"/>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30"/>
      <c r="B598" s="79"/>
      <c r="C598" s="80"/>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30"/>
      <c r="B599" s="79"/>
      <c r="C599" s="80"/>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30"/>
      <c r="B600" s="79"/>
      <c r="C600" s="80"/>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30"/>
      <c r="B601" s="79"/>
      <c r="C601" s="80"/>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30"/>
      <c r="B602" s="79"/>
      <c r="C602" s="80"/>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30"/>
      <c r="B603" s="79"/>
      <c r="C603" s="80"/>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30"/>
      <c r="B604" s="79"/>
      <c r="C604" s="80"/>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30"/>
      <c r="B605" s="79"/>
      <c r="C605" s="80"/>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30"/>
      <c r="B606" s="79"/>
      <c r="C606" s="80"/>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30"/>
      <c r="B607" s="79"/>
      <c r="C607" s="80"/>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30"/>
      <c r="B608" s="79"/>
      <c r="C608" s="80"/>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30"/>
      <c r="B609" s="79"/>
      <c r="C609" s="80"/>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30"/>
      <c r="B610" s="79"/>
      <c r="C610" s="80"/>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30"/>
      <c r="B611" s="79"/>
      <c r="C611" s="80"/>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30"/>
      <c r="B612" s="79"/>
      <c r="C612" s="80"/>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30"/>
      <c r="B613" s="79"/>
      <c r="C613" s="80"/>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30"/>
      <c r="B614" s="79"/>
      <c r="C614" s="80"/>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30"/>
      <c r="B615" s="79"/>
      <c r="C615" s="80"/>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30"/>
      <c r="B616" s="79"/>
      <c r="C616" s="80"/>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30"/>
      <c r="B617" s="79"/>
      <c r="C617" s="80"/>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30"/>
      <c r="B618" s="79"/>
      <c r="C618" s="80"/>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30"/>
      <c r="B619" s="79"/>
      <c r="C619" s="80"/>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30"/>
      <c r="B620" s="79"/>
      <c r="C620" s="80"/>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30"/>
      <c r="B621" s="79"/>
      <c r="C621" s="80"/>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30"/>
      <c r="B622" s="79"/>
      <c r="C622" s="80"/>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30"/>
      <c r="B623" s="79"/>
      <c r="C623" s="80"/>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30"/>
      <c r="B624" s="79"/>
      <c r="C624" s="80"/>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30"/>
      <c r="B625" s="79"/>
      <c r="C625" s="80"/>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30"/>
      <c r="B626" s="79"/>
      <c r="C626" s="80"/>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30"/>
      <c r="B627" s="79"/>
      <c r="C627" s="80"/>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30"/>
      <c r="B628" s="79"/>
      <c r="C628" s="80"/>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30"/>
      <c r="B629" s="79"/>
      <c r="C629" s="80"/>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30"/>
      <c r="B630" s="79"/>
      <c r="C630" s="80"/>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30"/>
      <c r="B631" s="79"/>
      <c r="C631" s="80"/>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30"/>
      <c r="B632" s="79"/>
      <c r="C632" s="80"/>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30"/>
      <c r="B633" s="79"/>
      <c r="C633" s="80"/>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30"/>
      <c r="B634" s="79"/>
      <c r="C634" s="80"/>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30"/>
      <c r="B635" s="79"/>
      <c r="C635" s="80"/>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30"/>
      <c r="B636" s="79"/>
      <c r="C636" s="80"/>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30"/>
      <c r="B637" s="79"/>
      <c r="C637" s="80"/>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30"/>
      <c r="B638" s="79"/>
      <c r="C638" s="80"/>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30"/>
      <c r="B639" s="79"/>
      <c r="C639" s="80"/>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30"/>
      <c r="B640" s="79"/>
      <c r="C640" s="80"/>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30"/>
      <c r="B641" s="79"/>
      <c r="C641" s="80"/>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30"/>
      <c r="B642" s="79"/>
      <c r="C642" s="80"/>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30"/>
      <c r="B643" s="79"/>
      <c r="C643" s="80"/>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30"/>
      <c r="B644" s="79"/>
      <c r="C644" s="80"/>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30"/>
      <c r="B645" s="79"/>
      <c r="C645" s="80"/>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30"/>
      <c r="B646" s="79"/>
      <c r="C646" s="80"/>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30"/>
      <c r="B647" s="79"/>
      <c r="C647" s="80"/>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30"/>
      <c r="B648" s="79"/>
      <c r="C648" s="80"/>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30"/>
      <c r="B649" s="79"/>
      <c r="C649" s="80"/>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30"/>
      <c r="B650" s="79"/>
      <c r="C650" s="80"/>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30"/>
      <c r="B651" s="79"/>
      <c r="C651" s="80"/>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30"/>
      <c r="B652" s="79"/>
      <c r="C652" s="80"/>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30"/>
      <c r="B653" s="79"/>
      <c r="C653" s="80"/>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30"/>
      <c r="B654" s="79"/>
      <c r="C654" s="80"/>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30"/>
      <c r="B655" s="79"/>
      <c r="C655" s="80"/>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30"/>
      <c r="B656" s="79"/>
      <c r="C656" s="80"/>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30"/>
      <c r="B657" s="79"/>
      <c r="C657" s="80"/>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30"/>
      <c r="B658" s="79"/>
      <c r="C658" s="80"/>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30"/>
      <c r="B659" s="79"/>
      <c r="C659" s="80"/>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30"/>
      <c r="B660" s="79"/>
      <c r="C660" s="80"/>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30"/>
      <c r="B661" s="79"/>
      <c r="C661" s="80"/>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30"/>
      <c r="B662" s="79"/>
      <c r="C662" s="80"/>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30"/>
      <c r="B663" s="79"/>
      <c r="C663" s="80"/>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30"/>
      <c r="B664" s="79"/>
      <c r="C664" s="80"/>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30"/>
      <c r="B665" s="79"/>
      <c r="C665" s="80"/>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30"/>
      <c r="B666" s="79"/>
      <c r="C666" s="80"/>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30"/>
      <c r="B667" s="79"/>
      <c r="C667" s="80"/>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30"/>
      <c r="B668" s="79"/>
      <c r="C668" s="80"/>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30"/>
      <c r="B669" s="79"/>
      <c r="C669" s="80"/>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30"/>
      <c r="B670" s="79"/>
      <c r="C670" s="80"/>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30"/>
      <c r="B671" s="79"/>
      <c r="C671" s="80"/>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30"/>
      <c r="B672" s="79"/>
      <c r="C672" s="80"/>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30"/>
      <c r="B673" s="79"/>
      <c r="C673" s="80"/>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30"/>
      <c r="B674" s="79"/>
      <c r="C674" s="80"/>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30"/>
      <c r="B675" s="79"/>
      <c r="C675" s="80"/>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30"/>
      <c r="B676" s="79"/>
      <c r="C676" s="80"/>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30"/>
      <c r="B677" s="79"/>
      <c r="C677" s="80"/>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30"/>
      <c r="B678" s="79"/>
      <c r="C678" s="80"/>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30"/>
      <c r="B679" s="79"/>
      <c r="C679" s="80"/>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30"/>
      <c r="B680" s="79"/>
      <c r="C680" s="80"/>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30"/>
      <c r="B681" s="79"/>
      <c r="C681" s="80"/>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30"/>
      <c r="B682" s="79"/>
      <c r="C682" s="80"/>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30"/>
      <c r="B683" s="79"/>
      <c r="C683" s="80"/>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30"/>
      <c r="B684" s="79"/>
      <c r="C684" s="80"/>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30"/>
      <c r="B685" s="79"/>
      <c r="C685" s="80"/>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30"/>
      <c r="B686" s="79"/>
      <c r="C686" s="80"/>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30"/>
      <c r="B687" s="79"/>
      <c r="C687" s="80"/>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30"/>
      <c r="B688" s="79"/>
      <c r="C688" s="80"/>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30"/>
      <c r="B689" s="79"/>
      <c r="C689" s="80"/>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30"/>
      <c r="B690" s="79"/>
      <c r="C690" s="80"/>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30"/>
      <c r="B691" s="79"/>
      <c r="C691" s="80"/>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30"/>
      <c r="B692" s="79"/>
      <c r="C692" s="80"/>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30"/>
      <c r="B693" s="79"/>
      <c r="C693" s="80"/>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30"/>
      <c r="B694" s="79"/>
      <c r="C694" s="80"/>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30"/>
      <c r="B695" s="79"/>
      <c r="C695" s="80"/>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30"/>
      <c r="B696" s="79"/>
      <c r="C696" s="80"/>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30"/>
      <c r="B697" s="79"/>
      <c r="C697" s="80"/>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30"/>
      <c r="B698" s="79"/>
      <c r="C698" s="80"/>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30"/>
      <c r="B699" s="79"/>
      <c r="C699" s="80"/>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30"/>
      <c r="B700" s="79"/>
      <c r="C700" s="80"/>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30"/>
      <c r="B701" s="79"/>
      <c r="C701" s="80"/>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30"/>
      <c r="B702" s="79"/>
      <c r="C702" s="80"/>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30"/>
      <c r="B703" s="79"/>
      <c r="C703" s="80"/>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30"/>
      <c r="B704" s="79"/>
      <c r="C704" s="80"/>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30"/>
      <c r="B705" s="79"/>
      <c r="C705" s="80"/>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30"/>
      <c r="B706" s="79"/>
      <c r="C706" s="80"/>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30"/>
      <c r="B707" s="79"/>
      <c r="C707" s="80"/>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30"/>
      <c r="B708" s="79"/>
      <c r="C708" s="80"/>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30"/>
      <c r="B709" s="79"/>
      <c r="C709" s="80"/>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30"/>
      <c r="B710" s="79"/>
      <c r="C710" s="80"/>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30"/>
      <c r="B711" s="79"/>
      <c r="C711" s="80"/>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30"/>
      <c r="B712" s="79"/>
      <c r="C712" s="80"/>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30"/>
      <c r="B713" s="79"/>
      <c r="C713" s="80"/>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30"/>
      <c r="B714" s="79"/>
      <c r="C714" s="80"/>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30"/>
      <c r="B715" s="79"/>
      <c r="C715" s="80"/>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30"/>
      <c r="B716" s="79"/>
      <c r="C716" s="80"/>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30"/>
      <c r="B717" s="79"/>
      <c r="C717" s="80"/>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30"/>
      <c r="B718" s="79"/>
      <c r="C718" s="80"/>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30"/>
      <c r="B719" s="79"/>
      <c r="C719" s="80"/>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30"/>
      <c r="B720" s="79"/>
      <c r="C720" s="80"/>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30"/>
      <c r="B721" s="79"/>
      <c r="C721" s="80"/>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30"/>
      <c r="B722" s="79"/>
      <c r="C722" s="80"/>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30"/>
      <c r="B723" s="79"/>
      <c r="C723" s="80"/>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30"/>
      <c r="B724" s="79"/>
      <c r="C724" s="80"/>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30"/>
      <c r="B725" s="79"/>
      <c r="C725" s="80"/>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30"/>
      <c r="B726" s="79"/>
      <c r="C726" s="80"/>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30"/>
      <c r="B727" s="79"/>
      <c r="C727" s="80"/>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30"/>
      <c r="B728" s="79"/>
      <c r="C728" s="80"/>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30"/>
      <c r="B729" s="79"/>
      <c r="C729" s="80"/>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30"/>
      <c r="B730" s="79"/>
      <c r="C730" s="80"/>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30"/>
      <c r="B731" s="79"/>
      <c r="C731" s="80"/>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30"/>
      <c r="B732" s="79"/>
      <c r="C732" s="80"/>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30"/>
      <c r="B733" s="79"/>
      <c r="C733" s="80"/>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30"/>
      <c r="B734" s="79"/>
      <c r="C734" s="80"/>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30"/>
      <c r="B735" s="79"/>
      <c r="C735" s="80"/>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30"/>
      <c r="B736" s="79"/>
      <c r="C736" s="80"/>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30"/>
      <c r="B737" s="79"/>
      <c r="C737" s="80"/>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30"/>
      <c r="B738" s="79"/>
      <c r="C738" s="80"/>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30"/>
      <c r="B739" s="79"/>
      <c r="C739" s="80"/>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30"/>
      <c r="B740" s="79"/>
      <c r="C740" s="80"/>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30"/>
      <c r="B741" s="79"/>
      <c r="C741" s="80"/>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30"/>
      <c r="B742" s="79"/>
      <c r="C742" s="80"/>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30"/>
      <c r="B743" s="79"/>
      <c r="C743" s="80"/>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30"/>
      <c r="B744" s="79"/>
      <c r="C744" s="80"/>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30"/>
      <c r="B745" s="79"/>
      <c r="C745" s="80"/>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30"/>
      <c r="B746" s="79"/>
      <c r="C746" s="80"/>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30"/>
      <c r="B747" s="79"/>
      <c r="C747" s="80"/>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30"/>
      <c r="B748" s="79"/>
      <c r="C748" s="80"/>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30"/>
      <c r="B749" s="79"/>
      <c r="C749" s="80"/>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30"/>
      <c r="B750" s="79"/>
      <c r="C750" s="80"/>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30"/>
      <c r="B751" s="79"/>
      <c r="C751" s="80"/>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30"/>
      <c r="B752" s="79"/>
      <c r="C752" s="80"/>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30"/>
      <c r="B753" s="79"/>
      <c r="C753" s="80"/>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30"/>
      <c r="B754" s="79"/>
      <c r="C754" s="80"/>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30"/>
      <c r="B755" s="79"/>
      <c r="C755" s="80"/>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30"/>
      <c r="B756" s="79"/>
      <c r="C756" s="80"/>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30"/>
      <c r="B757" s="79"/>
      <c r="C757" s="80"/>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30"/>
      <c r="B758" s="79"/>
      <c r="C758" s="80"/>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30"/>
      <c r="B759" s="79"/>
      <c r="C759" s="80"/>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30"/>
      <c r="B760" s="79"/>
      <c r="C760" s="80"/>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30"/>
      <c r="B761" s="79"/>
      <c r="C761" s="80"/>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30"/>
      <c r="B762" s="79"/>
      <c r="C762" s="80"/>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30"/>
      <c r="B763" s="79"/>
      <c r="C763" s="80"/>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30"/>
      <c r="B764" s="79"/>
      <c r="C764" s="80"/>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30"/>
      <c r="B765" s="79"/>
      <c r="C765" s="80"/>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30"/>
      <c r="B766" s="79"/>
      <c r="C766" s="80"/>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30"/>
      <c r="B767" s="79"/>
      <c r="C767" s="80"/>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30"/>
      <c r="B768" s="79"/>
      <c r="C768" s="80"/>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30"/>
      <c r="B769" s="79"/>
      <c r="C769" s="80"/>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30"/>
      <c r="B770" s="79"/>
      <c r="C770" s="80"/>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30"/>
      <c r="B771" s="79"/>
      <c r="C771" s="80"/>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30"/>
      <c r="B772" s="79"/>
      <c r="C772" s="80"/>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30"/>
      <c r="B773" s="79"/>
      <c r="C773" s="80"/>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30"/>
      <c r="B774" s="79"/>
      <c r="C774" s="80"/>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30"/>
      <c r="B775" s="79"/>
      <c r="C775" s="80"/>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30"/>
      <c r="B776" s="79"/>
      <c r="C776" s="80"/>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30"/>
      <c r="B777" s="79"/>
      <c r="C777" s="80"/>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30"/>
      <c r="B778" s="79"/>
      <c r="C778" s="80"/>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30"/>
      <c r="B779" s="79"/>
      <c r="C779" s="80"/>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30"/>
      <c r="B780" s="79"/>
      <c r="C780" s="80"/>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30"/>
      <c r="B781" s="79"/>
      <c r="C781" s="80"/>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30"/>
      <c r="B782" s="79"/>
      <c r="C782" s="80"/>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30"/>
      <c r="B783" s="79"/>
      <c r="C783" s="80"/>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30"/>
      <c r="B784" s="79"/>
      <c r="C784" s="80"/>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30"/>
      <c r="B785" s="79"/>
      <c r="C785" s="80"/>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30"/>
      <c r="B786" s="79"/>
      <c r="C786" s="80"/>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30"/>
      <c r="B787" s="79"/>
      <c r="C787" s="80"/>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30"/>
      <c r="B788" s="79"/>
      <c r="C788" s="80"/>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30"/>
      <c r="B789" s="79"/>
      <c r="C789" s="80"/>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30"/>
      <c r="B790" s="79"/>
      <c r="C790" s="80"/>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30"/>
      <c r="B791" s="79"/>
      <c r="C791" s="80"/>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30"/>
      <c r="B792" s="79"/>
      <c r="C792" s="80"/>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30"/>
      <c r="B793" s="79"/>
      <c r="C793" s="80"/>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30"/>
      <c r="B794" s="79"/>
      <c r="C794" s="80"/>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30"/>
      <c r="B795" s="79"/>
      <c r="C795" s="80"/>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30"/>
      <c r="B796" s="79"/>
      <c r="C796" s="80"/>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30"/>
      <c r="B797" s="79"/>
      <c r="C797" s="80"/>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30"/>
      <c r="B798" s="79"/>
      <c r="C798" s="80"/>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30"/>
      <c r="B799" s="79"/>
      <c r="C799" s="80"/>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30"/>
      <c r="B800" s="79"/>
      <c r="C800" s="80"/>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30"/>
      <c r="B801" s="79"/>
      <c r="C801" s="80"/>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30"/>
      <c r="B802" s="79"/>
      <c r="C802" s="80"/>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30"/>
      <c r="B803" s="79"/>
      <c r="C803" s="80"/>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30"/>
      <c r="B804" s="79"/>
      <c r="C804" s="80"/>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30"/>
      <c r="B805" s="79"/>
      <c r="C805" s="80"/>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30"/>
      <c r="B806" s="79"/>
      <c r="C806" s="80"/>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30"/>
      <c r="B807" s="79"/>
      <c r="C807" s="80"/>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30"/>
      <c r="B808" s="79"/>
      <c r="C808" s="80"/>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30"/>
      <c r="B809" s="79"/>
      <c r="C809" s="80"/>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30"/>
      <c r="B810" s="79"/>
      <c r="C810" s="80"/>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30"/>
      <c r="B811" s="79"/>
      <c r="C811" s="80"/>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30"/>
      <c r="B812" s="79"/>
      <c r="C812" s="80"/>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30"/>
      <c r="B813" s="79"/>
      <c r="C813" s="80"/>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30"/>
      <c r="B814" s="79"/>
      <c r="C814" s="80"/>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30"/>
      <c r="B815" s="79"/>
      <c r="C815" s="80"/>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30"/>
      <c r="B816" s="79"/>
      <c r="C816" s="80"/>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30"/>
      <c r="B817" s="79"/>
      <c r="C817" s="80"/>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30"/>
      <c r="B818" s="79"/>
      <c r="C818" s="80"/>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30"/>
      <c r="B819" s="79"/>
      <c r="C819" s="80"/>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30"/>
      <c r="B820" s="79"/>
      <c r="C820" s="80"/>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30"/>
      <c r="B821" s="79"/>
      <c r="C821" s="80"/>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30"/>
      <c r="B822" s="79"/>
      <c r="C822" s="80"/>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30"/>
      <c r="B823" s="79"/>
      <c r="C823" s="80"/>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30"/>
      <c r="B824" s="79"/>
      <c r="C824" s="80"/>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30"/>
      <c r="B825" s="79"/>
      <c r="C825" s="80"/>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30"/>
      <c r="B826" s="79"/>
      <c r="C826" s="80"/>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30"/>
      <c r="B827" s="79"/>
      <c r="C827" s="80"/>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30"/>
      <c r="B828" s="79"/>
      <c r="C828" s="80"/>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30"/>
      <c r="B829" s="79"/>
      <c r="C829" s="80"/>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30"/>
      <c r="B830" s="79"/>
      <c r="C830" s="80"/>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30"/>
      <c r="B831" s="79"/>
      <c r="C831" s="80"/>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30"/>
      <c r="B832" s="79"/>
      <c r="C832" s="80"/>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30"/>
      <c r="B833" s="79"/>
      <c r="C833" s="80"/>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30"/>
      <c r="B834" s="79"/>
      <c r="C834" s="80"/>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30"/>
      <c r="B835" s="79"/>
      <c r="C835" s="80"/>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30"/>
      <c r="B836" s="79"/>
      <c r="C836" s="80"/>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30"/>
      <c r="B837" s="79"/>
      <c r="C837" s="80"/>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30"/>
      <c r="B838" s="79"/>
      <c r="C838" s="80"/>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30"/>
      <c r="B839" s="79"/>
      <c r="C839" s="80"/>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30"/>
      <c r="B840" s="79"/>
      <c r="C840" s="80"/>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30"/>
      <c r="B841" s="79"/>
      <c r="C841" s="80"/>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30"/>
      <c r="B842" s="79"/>
      <c r="C842" s="80"/>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30"/>
      <c r="B843" s="79"/>
      <c r="C843" s="80"/>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30"/>
      <c r="B844" s="79"/>
      <c r="C844" s="80"/>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30"/>
      <c r="B845" s="79"/>
      <c r="C845" s="80"/>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30"/>
      <c r="B846" s="79"/>
      <c r="C846" s="80"/>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30"/>
      <c r="B847" s="79"/>
      <c r="C847" s="80"/>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30"/>
      <c r="B848" s="79"/>
      <c r="C848" s="80"/>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30"/>
      <c r="B849" s="79"/>
      <c r="C849" s="80"/>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30"/>
      <c r="B850" s="79"/>
      <c r="C850" s="80"/>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30"/>
      <c r="B851" s="79"/>
      <c r="C851" s="80"/>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30"/>
      <c r="B852" s="79"/>
      <c r="C852" s="80"/>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30"/>
      <c r="B853" s="79"/>
      <c r="C853" s="80"/>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30"/>
      <c r="B854" s="79"/>
      <c r="C854" s="80"/>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30"/>
      <c r="B855" s="79"/>
      <c r="C855" s="80"/>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30"/>
      <c r="B856" s="79"/>
      <c r="C856" s="80"/>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30"/>
      <c r="B857" s="79"/>
      <c r="C857" s="80"/>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30"/>
      <c r="B858" s="79"/>
      <c r="C858" s="80"/>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30"/>
      <c r="B859" s="79"/>
      <c r="C859" s="80"/>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30"/>
      <c r="B860" s="79"/>
      <c r="C860" s="80"/>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30"/>
      <c r="B861" s="79"/>
      <c r="C861" s="80"/>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30"/>
      <c r="B862" s="79"/>
      <c r="C862" s="80"/>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30"/>
      <c r="B863" s="79"/>
      <c r="C863" s="80"/>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30"/>
      <c r="B864" s="79"/>
      <c r="C864" s="80"/>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30"/>
      <c r="B865" s="79"/>
      <c r="C865" s="80"/>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30"/>
      <c r="B866" s="79"/>
      <c r="C866" s="80"/>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30"/>
      <c r="B867" s="79"/>
      <c r="C867" s="80"/>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30"/>
      <c r="B868" s="79"/>
      <c r="C868" s="80"/>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30"/>
      <c r="B869" s="79"/>
      <c r="C869" s="80"/>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30"/>
      <c r="B870" s="79"/>
      <c r="C870" s="80"/>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30"/>
      <c r="B871" s="79"/>
      <c r="C871" s="80"/>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30"/>
      <c r="B872" s="79"/>
      <c r="C872" s="80"/>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30"/>
      <c r="B873" s="79"/>
      <c r="C873" s="80"/>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30"/>
      <c r="B874" s="79"/>
      <c r="C874" s="80"/>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30"/>
      <c r="B875" s="79"/>
      <c r="C875" s="80"/>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30"/>
      <c r="B876" s="79"/>
      <c r="C876" s="80"/>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30"/>
      <c r="B877" s="79"/>
      <c r="C877" s="80"/>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30"/>
      <c r="B878" s="79"/>
      <c r="C878" s="80"/>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30"/>
      <c r="B879" s="79"/>
      <c r="C879" s="80"/>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30"/>
      <c r="B880" s="79"/>
      <c r="C880" s="80"/>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30"/>
      <c r="B881" s="79"/>
      <c r="C881" s="80"/>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30"/>
      <c r="B882" s="79"/>
      <c r="C882" s="80"/>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30"/>
      <c r="B883" s="79"/>
      <c r="C883" s="80"/>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30"/>
      <c r="B884" s="79"/>
      <c r="C884" s="80"/>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30"/>
      <c r="B885" s="79"/>
      <c r="C885" s="80"/>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30"/>
      <c r="B886" s="79"/>
      <c r="C886" s="80"/>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30"/>
      <c r="B887" s="79"/>
      <c r="C887" s="80"/>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30"/>
      <c r="B888" s="79"/>
      <c r="C888" s="80"/>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30"/>
      <c r="B889" s="79"/>
      <c r="C889" s="80"/>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30"/>
      <c r="B890" s="79"/>
      <c r="C890" s="80"/>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30"/>
      <c r="B891" s="79"/>
      <c r="C891" s="80"/>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30"/>
      <c r="B892" s="79"/>
      <c r="C892" s="80"/>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30"/>
      <c r="B893" s="79"/>
      <c r="C893" s="80"/>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30"/>
      <c r="B894" s="79"/>
      <c r="C894" s="80"/>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30"/>
      <c r="B895" s="79"/>
      <c r="C895" s="80"/>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30"/>
      <c r="B896" s="79"/>
      <c r="C896" s="80"/>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30"/>
      <c r="B897" s="79"/>
      <c r="C897" s="80"/>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30"/>
      <c r="B898" s="79"/>
      <c r="C898" s="80"/>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30"/>
      <c r="B899" s="79"/>
      <c r="C899" s="80"/>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30"/>
      <c r="B900" s="79"/>
      <c r="C900" s="80"/>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30"/>
      <c r="B901" s="79"/>
      <c r="C901" s="80"/>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30"/>
      <c r="B902" s="79"/>
      <c r="C902" s="80"/>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30"/>
      <c r="B903" s="79"/>
      <c r="C903" s="80"/>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30"/>
      <c r="B904" s="79"/>
      <c r="C904" s="80"/>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30"/>
      <c r="B905" s="79"/>
      <c r="C905" s="80"/>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30"/>
      <c r="B906" s="79"/>
      <c r="C906" s="80"/>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30"/>
      <c r="B907" s="79"/>
      <c r="C907" s="80"/>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30"/>
      <c r="B908" s="79"/>
      <c r="C908" s="80"/>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30"/>
      <c r="B909" s="79"/>
      <c r="C909" s="80"/>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30"/>
      <c r="B910" s="79"/>
      <c r="C910" s="80"/>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30"/>
      <c r="B911" s="79"/>
      <c r="C911" s="80"/>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30"/>
      <c r="B912" s="79"/>
      <c r="C912" s="80"/>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30"/>
      <c r="B913" s="79"/>
      <c r="C913" s="80"/>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30"/>
      <c r="B914" s="79"/>
      <c r="C914" s="80"/>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30"/>
      <c r="B915" s="79"/>
      <c r="C915" s="80"/>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30"/>
      <c r="B916" s="79"/>
      <c r="C916" s="80"/>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30"/>
      <c r="B917" s="79"/>
      <c r="C917" s="80"/>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30"/>
      <c r="B918" s="79"/>
      <c r="C918" s="80"/>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30"/>
      <c r="B919" s="79"/>
      <c r="C919" s="80"/>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30"/>
      <c r="B920" s="79"/>
      <c r="C920" s="80"/>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30"/>
      <c r="B921" s="79"/>
      <c r="C921" s="80"/>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30"/>
      <c r="B922" s="79"/>
      <c r="C922" s="80"/>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30"/>
      <c r="B923" s="79"/>
      <c r="C923" s="80"/>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30"/>
      <c r="B924" s="79"/>
      <c r="C924" s="80"/>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30"/>
      <c r="B925" s="79"/>
      <c r="C925" s="80"/>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30"/>
      <c r="B926" s="79"/>
      <c r="C926" s="80"/>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30"/>
      <c r="B927" s="79"/>
      <c r="C927" s="80"/>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30"/>
      <c r="B928" s="79"/>
      <c r="C928" s="80"/>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30"/>
      <c r="B929" s="79"/>
      <c r="C929" s="80"/>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30"/>
      <c r="B930" s="79"/>
      <c r="C930" s="80"/>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30"/>
      <c r="B931" s="79"/>
      <c r="C931" s="80"/>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30"/>
      <c r="B932" s="79"/>
      <c r="C932" s="80"/>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30"/>
      <c r="B933" s="79"/>
      <c r="C933" s="80"/>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30"/>
      <c r="B934" s="79"/>
      <c r="C934" s="80"/>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30"/>
      <c r="B935" s="79"/>
      <c r="C935" s="80"/>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30"/>
      <c r="B936" s="79"/>
      <c r="C936" s="80"/>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30"/>
      <c r="B937" s="79"/>
      <c r="C937" s="80"/>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30"/>
      <c r="B938" s="79"/>
      <c r="C938" s="80"/>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30"/>
      <c r="B939" s="79"/>
      <c r="C939" s="80"/>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30"/>
      <c r="B940" s="79"/>
      <c r="C940" s="80"/>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30"/>
      <c r="B941" s="79"/>
      <c r="C941" s="80"/>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30"/>
      <c r="B942" s="79"/>
      <c r="C942" s="80"/>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30"/>
      <c r="B943" s="79"/>
      <c r="C943" s="80"/>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30"/>
      <c r="B944" s="79"/>
      <c r="C944" s="80"/>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30"/>
      <c r="B945" s="79"/>
      <c r="C945" s="80"/>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30"/>
      <c r="B946" s="79"/>
      <c r="C946" s="80"/>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30"/>
      <c r="B947" s="79"/>
      <c r="C947" s="80"/>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30"/>
      <c r="B948" s="79"/>
      <c r="C948" s="80"/>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30"/>
      <c r="B949" s="79"/>
      <c r="C949" s="80"/>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30"/>
      <c r="B950" s="79"/>
      <c r="C950" s="80"/>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30"/>
      <c r="B951" s="79"/>
      <c r="C951" s="80"/>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30"/>
      <c r="B952" s="79"/>
      <c r="C952" s="80"/>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30"/>
      <c r="B953" s="79"/>
      <c r="C953" s="80"/>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30"/>
      <c r="B954" s="79"/>
      <c r="C954" s="80"/>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30"/>
      <c r="B955" s="79"/>
      <c r="C955" s="80"/>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30"/>
      <c r="B956" s="79"/>
      <c r="C956" s="80"/>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30"/>
      <c r="B957" s="79"/>
      <c r="C957" s="80"/>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30"/>
      <c r="B958" s="79"/>
      <c r="C958" s="80"/>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30"/>
      <c r="B959" s="79"/>
      <c r="C959" s="80"/>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30"/>
      <c r="B960" s="79"/>
      <c r="C960" s="80"/>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30"/>
      <c r="B961" s="79"/>
      <c r="C961" s="80"/>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30"/>
      <c r="B962" s="79"/>
      <c r="C962" s="80"/>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30"/>
      <c r="B963" s="79"/>
      <c r="C963" s="80"/>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30"/>
      <c r="B964" s="79"/>
      <c r="C964" s="80"/>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30"/>
      <c r="B965" s="79"/>
      <c r="C965" s="80"/>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30"/>
      <c r="B966" s="79"/>
      <c r="C966" s="80"/>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30"/>
      <c r="B967" s="79"/>
      <c r="C967" s="80"/>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30"/>
      <c r="B968" s="79"/>
      <c r="C968" s="80"/>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30"/>
      <c r="B969" s="79"/>
      <c r="C969" s="80"/>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30"/>
      <c r="B970" s="79"/>
      <c r="C970" s="80"/>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30"/>
      <c r="B971" s="79"/>
      <c r="C971" s="80"/>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30"/>
      <c r="B972" s="79"/>
      <c r="C972" s="80"/>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30"/>
      <c r="B973" s="79"/>
      <c r="C973" s="80"/>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30"/>
      <c r="B974" s="79"/>
      <c r="C974" s="80"/>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30"/>
      <c r="B975" s="79"/>
      <c r="C975" s="80"/>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30"/>
      <c r="B976" s="79"/>
      <c r="C976" s="80"/>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30"/>
      <c r="B977" s="79"/>
      <c r="C977" s="80"/>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30"/>
      <c r="B978" s="79"/>
      <c r="C978" s="80"/>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30"/>
      <c r="B979" s="79"/>
      <c r="C979" s="80"/>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30"/>
      <c r="B980" s="79"/>
      <c r="C980" s="80"/>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30"/>
      <c r="B981" s="79"/>
      <c r="C981" s="80"/>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30"/>
      <c r="B982" s="79"/>
      <c r="C982" s="80"/>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30"/>
      <c r="B983" s="79"/>
      <c r="C983" s="80"/>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30"/>
      <c r="B984" s="79"/>
      <c r="C984" s="80"/>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30"/>
      <c r="B985" s="79"/>
      <c r="C985" s="80"/>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30"/>
      <c r="B986" s="79"/>
      <c r="C986" s="80"/>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30"/>
      <c r="B987" s="79"/>
      <c r="C987" s="80"/>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30"/>
      <c r="B988" s="79"/>
      <c r="C988" s="80"/>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30"/>
      <c r="B989" s="79"/>
      <c r="C989" s="80"/>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30"/>
      <c r="B990" s="79"/>
      <c r="C990" s="80"/>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30"/>
      <c r="B991" s="79"/>
      <c r="C991" s="80"/>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30"/>
      <c r="B992" s="79"/>
      <c r="C992" s="80"/>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30"/>
      <c r="B993" s="79"/>
      <c r="C993" s="80"/>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30"/>
      <c r="B994" s="79"/>
      <c r="C994" s="80"/>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30"/>
      <c r="B995" s="79"/>
      <c r="C995" s="80"/>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30"/>
      <c r="B996" s="79"/>
      <c r="C996" s="80"/>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30"/>
      <c r="B997" s="79"/>
      <c r="C997" s="80"/>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30"/>
      <c r="B998" s="79"/>
      <c r="C998" s="80"/>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30"/>
      <c r="B999" s="79"/>
      <c r="C999" s="80"/>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FAUNALYTICS</v>
      </c>
      <c r="B1" s="2">
        <f>'READ HERE FIRST'!B5</f>
        <v>2022</v>
      </c>
      <c r="C1" s="7"/>
      <c r="D1" s="9"/>
      <c r="E1" s="9"/>
      <c r="F1" s="9"/>
      <c r="G1" s="11"/>
      <c r="H1" s="11"/>
      <c r="I1" s="11"/>
      <c r="J1" s="11"/>
      <c r="K1" s="11"/>
      <c r="L1" s="11"/>
      <c r="M1" s="11"/>
      <c r="N1" s="11"/>
      <c r="O1" s="11"/>
      <c r="P1" s="11"/>
      <c r="Q1" s="11"/>
      <c r="R1" s="11"/>
      <c r="S1" s="11"/>
      <c r="T1" s="11"/>
      <c r="U1" s="11"/>
      <c r="V1" s="11"/>
      <c r="W1" s="11"/>
      <c r="X1" s="11"/>
      <c r="Y1" s="11"/>
      <c r="Z1" s="11"/>
    </row>
    <row r="2">
      <c r="A2" s="14"/>
      <c r="B2" s="17"/>
      <c r="C2" s="20" t="s">
        <v>22</v>
      </c>
      <c r="D2" s="19" t="s">
        <v>23</v>
      </c>
      <c r="E2" s="19" t="s">
        <v>24</v>
      </c>
      <c r="F2" s="19" t="s">
        <v>25</v>
      </c>
      <c r="G2" s="11"/>
      <c r="H2" s="11"/>
      <c r="I2" s="11"/>
      <c r="J2" s="11"/>
      <c r="K2" s="11"/>
      <c r="L2" s="11"/>
      <c r="M2" s="11"/>
      <c r="N2" s="11"/>
      <c r="O2" s="11"/>
      <c r="P2" s="11"/>
      <c r="Q2" s="11"/>
      <c r="R2" s="11"/>
      <c r="S2" s="11"/>
      <c r="T2" s="11"/>
      <c r="U2" s="11"/>
      <c r="V2" s="11"/>
      <c r="W2" s="11"/>
      <c r="X2" s="11"/>
      <c r="Y2" s="11"/>
      <c r="Z2" s="11"/>
    </row>
    <row r="3">
      <c r="A3" s="14">
        <v>1.0</v>
      </c>
      <c r="B3" s="17" t="s">
        <v>27</v>
      </c>
      <c r="C3" s="24">
        <f t="shared" ref="C3:C39" si="1">sum(D3:F3)</f>
        <v>0</v>
      </c>
      <c r="D3" s="25">
        <v>0.0</v>
      </c>
      <c r="E3" s="25">
        <v>0.0</v>
      </c>
      <c r="F3" s="25">
        <v>0.0</v>
      </c>
      <c r="G3" s="11"/>
      <c r="H3" s="11"/>
      <c r="I3" s="11"/>
      <c r="J3" s="11"/>
      <c r="K3" s="11"/>
      <c r="L3" s="11"/>
      <c r="M3" s="11"/>
      <c r="N3" s="11"/>
      <c r="O3" s="11"/>
      <c r="P3" s="11"/>
      <c r="Q3" s="11"/>
      <c r="R3" s="11"/>
      <c r="S3" s="11"/>
      <c r="T3" s="11"/>
      <c r="U3" s="11"/>
      <c r="V3" s="11"/>
      <c r="W3" s="11"/>
      <c r="X3" s="11"/>
      <c r="Y3" s="11"/>
      <c r="Z3" s="11"/>
    </row>
    <row r="4">
      <c r="A4" s="14">
        <v>2.0</v>
      </c>
      <c r="B4" s="17" t="s">
        <v>30</v>
      </c>
      <c r="C4" s="24">
        <f t="shared" si="1"/>
        <v>0</v>
      </c>
      <c r="D4" s="25">
        <v>0.0</v>
      </c>
      <c r="E4" s="25">
        <v>0.0</v>
      </c>
      <c r="F4" s="25">
        <v>0.0</v>
      </c>
      <c r="G4" s="11"/>
      <c r="H4" s="11"/>
      <c r="I4" s="11"/>
      <c r="J4" s="11"/>
      <c r="K4" s="11"/>
      <c r="L4" s="11"/>
      <c r="M4" s="11"/>
      <c r="N4" s="11"/>
      <c r="O4" s="11"/>
      <c r="P4" s="11"/>
      <c r="Q4" s="11"/>
      <c r="R4" s="11"/>
      <c r="S4" s="11"/>
      <c r="T4" s="11"/>
      <c r="U4" s="11"/>
      <c r="V4" s="11"/>
      <c r="W4" s="11"/>
      <c r="X4" s="11"/>
      <c r="Y4" s="11"/>
      <c r="Z4" s="11"/>
    </row>
    <row r="5">
      <c r="A5" s="14">
        <v>3.0</v>
      </c>
      <c r="B5" s="17" t="s">
        <v>31</v>
      </c>
      <c r="C5" s="24">
        <f t="shared" si="1"/>
        <v>0</v>
      </c>
      <c r="D5" s="25">
        <v>0.0</v>
      </c>
      <c r="E5" s="25">
        <v>0.0</v>
      </c>
      <c r="F5" s="25">
        <v>0.0</v>
      </c>
      <c r="G5" s="11"/>
      <c r="H5" s="11"/>
      <c r="I5" s="11"/>
      <c r="J5" s="11"/>
      <c r="K5" s="11"/>
      <c r="L5" s="11"/>
      <c r="M5" s="11"/>
      <c r="N5" s="11"/>
      <c r="O5" s="11"/>
      <c r="P5" s="11"/>
      <c r="Q5" s="11"/>
      <c r="R5" s="11"/>
      <c r="S5" s="11"/>
      <c r="T5" s="11"/>
      <c r="U5" s="11"/>
      <c r="V5" s="11"/>
      <c r="W5" s="11"/>
      <c r="X5" s="11"/>
      <c r="Y5" s="11"/>
      <c r="Z5" s="11"/>
    </row>
    <row r="6">
      <c r="A6" s="28">
        <v>4.0</v>
      </c>
      <c r="B6" s="31" t="s">
        <v>35</v>
      </c>
      <c r="C6" s="24">
        <f t="shared" si="1"/>
        <v>0</v>
      </c>
      <c r="D6" s="25">
        <v>0.0</v>
      </c>
      <c r="E6" s="25">
        <v>0.0</v>
      </c>
      <c r="F6" s="25">
        <v>0.0</v>
      </c>
      <c r="G6" s="11"/>
      <c r="H6" s="11"/>
      <c r="I6" s="11"/>
      <c r="J6" s="11"/>
      <c r="K6" s="11"/>
      <c r="L6" s="11"/>
      <c r="M6" s="11"/>
      <c r="N6" s="11"/>
      <c r="O6" s="11"/>
      <c r="P6" s="11"/>
      <c r="Q6" s="11"/>
      <c r="R6" s="11"/>
      <c r="S6" s="11"/>
      <c r="T6" s="11"/>
      <c r="U6" s="11"/>
      <c r="V6" s="11"/>
      <c r="W6" s="11"/>
      <c r="X6" s="11"/>
      <c r="Y6" s="11"/>
      <c r="Z6" s="11"/>
    </row>
    <row r="7">
      <c r="A7" s="14">
        <v>5.0</v>
      </c>
      <c r="B7" s="17" t="s">
        <v>37</v>
      </c>
      <c r="C7" s="24">
        <f t="shared" si="1"/>
        <v>68403</v>
      </c>
      <c r="D7" s="25">
        <v>56775.0</v>
      </c>
      <c r="E7" s="25">
        <v>7524.0</v>
      </c>
      <c r="F7" s="25">
        <v>4104.0</v>
      </c>
      <c r="G7" s="11"/>
      <c r="H7" s="11"/>
      <c r="I7" s="11"/>
      <c r="J7" s="11"/>
      <c r="K7" s="11"/>
      <c r="L7" s="11"/>
      <c r="M7" s="11"/>
      <c r="N7" s="11"/>
      <c r="O7" s="11"/>
      <c r="P7" s="11"/>
      <c r="Q7" s="11"/>
      <c r="R7" s="11"/>
      <c r="S7" s="11"/>
      <c r="T7" s="11"/>
      <c r="U7" s="11"/>
      <c r="V7" s="11"/>
      <c r="W7" s="11"/>
      <c r="X7" s="11"/>
      <c r="Y7" s="11"/>
      <c r="Z7" s="11"/>
    </row>
    <row r="8">
      <c r="A8" s="14">
        <v>6.0</v>
      </c>
      <c r="B8" s="17" t="s">
        <v>39</v>
      </c>
      <c r="C8" s="24">
        <f t="shared" si="1"/>
        <v>0</v>
      </c>
      <c r="D8" s="25">
        <v>0.0</v>
      </c>
      <c r="E8" s="25">
        <v>0.0</v>
      </c>
      <c r="F8" s="25">
        <v>0.0</v>
      </c>
      <c r="G8" s="11"/>
      <c r="H8" s="11"/>
      <c r="I8" s="39"/>
      <c r="J8" s="11"/>
      <c r="K8" s="11"/>
      <c r="L8" s="11"/>
      <c r="M8" s="11"/>
      <c r="N8" s="11"/>
      <c r="O8" s="11"/>
      <c r="P8" s="11"/>
      <c r="Q8" s="11"/>
      <c r="R8" s="11"/>
      <c r="S8" s="11"/>
      <c r="T8" s="11"/>
      <c r="U8" s="11"/>
      <c r="V8" s="11"/>
      <c r="W8" s="11"/>
      <c r="X8" s="11"/>
      <c r="Y8" s="11"/>
      <c r="Z8" s="11"/>
    </row>
    <row r="9">
      <c r="A9" s="41">
        <v>7.0</v>
      </c>
      <c r="B9" s="29" t="s">
        <v>43</v>
      </c>
      <c r="C9" s="24">
        <f t="shared" si="1"/>
        <v>383151</v>
      </c>
      <c r="D9" s="25">
        <v>318015.0</v>
      </c>
      <c r="E9" s="25">
        <v>42147.0</v>
      </c>
      <c r="F9" s="25">
        <v>22989.0</v>
      </c>
      <c r="G9" s="11"/>
      <c r="H9" s="11"/>
      <c r="I9" s="11"/>
      <c r="J9" s="11"/>
      <c r="K9" s="11"/>
      <c r="L9" s="11"/>
      <c r="M9" s="11"/>
      <c r="N9" s="11"/>
      <c r="O9" s="11"/>
      <c r="P9" s="11"/>
      <c r="Q9" s="11"/>
      <c r="R9" s="11"/>
      <c r="S9" s="11"/>
      <c r="T9" s="11"/>
      <c r="U9" s="11"/>
      <c r="V9" s="11"/>
      <c r="W9" s="11"/>
      <c r="X9" s="11"/>
      <c r="Y9" s="11"/>
      <c r="Z9" s="11"/>
    </row>
    <row r="10">
      <c r="A10" s="14">
        <v>8.0</v>
      </c>
      <c r="B10" s="17" t="s">
        <v>46</v>
      </c>
      <c r="C10" s="24">
        <f t="shared" si="1"/>
        <v>0</v>
      </c>
      <c r="D10" s="25">
        <v>0.0</v>
      </c>
      <c r="E10" s="25">
        <v>0.0</v>
      </c>
      <c r="F10" s="25">
        <v>0.0</v>
      </c>
      <c r="G10" s="11"/>
      <c r="H10" s="11"/>
      <c r="I10" s="11"/>
      <c r="J10" s="11"/>
      <c r="K10" s="11"/>
      <c r="L10" s="11"/>
      <c r="M10" s="11"/>
      <c r="N10" s="11"/>
      <c r="O10" s="11"/>
      <c r="P10" s="11"/>
      <c r="Q10" s="11"/>
      <c r="R10" s="11"/>
      <c r="S10" s="11"/>
      <c r="T10" s="11"/>
      <c r="U10" s="11"/>
      <c r="V10" s="11"/>
      <c r="W10" s="11"/>
      <c r="X10" s="11"/>
      <c r="Y10" s="11"/>
      <c r="Z10" s="11"/>
    </row>
    <row r="11">
      <c r="A11" s="28">
        <v>9.0</v>
      </c>
      <c r="B11" s="29" t="s">
        <v>49</v>
      </c>
      <c r="C11" s="24">
        <f t="shared" si="1"/>
        <v>17453</v>
      </c>
      <c r="D11" s="25">
        <v>14486.0</v>
      </c>
      <c r="E11" s="25">
        <v>2967.0</v>
      </c>
      <c r="F11" s="25">
        <v>0.0</v>
      </c>
      <c r="G11" s="11"/>
      <c r="H11" s="11"/>
      <c r="I11" s="11"/>
      <c r="J11" s="11"/>
      <c r="K11" s="11"/>
      <c r="L11" s="11"/>
      <c r="M11" s="11"/>
      <c r="N11" s="11"/>
      <c r="O11" s="11"/>
      <c r="P11" s="11"/>
      <c r="Q11" s="11"/>
      <c r="R11" s="11"/>
      <c r="S11" s="11"/>
      <c r="T11" s="11"/>
      <c r="U11" s="11"/>
      <c r="V11" s="11"/>
      <c r="W11" s="11"/>
      <c r="X11" s="11"/>
      <c r="Y11" s="11"/>
      <c r="Z11" s="11"/>
    </row>
    <row r="12">
      <c r="A12" s="28">
        <v>10.0</v>
      </c>
      <c r="B12" s="29" t="s">
        <v>53</v>
      </c>
      <c r="C12" s="24">
        <f t="shared" si="1"/>
        <v>31923</v>
      </c>
      <c r="D12" s="25">
        <v>26495.0</v>
      </c>
      <c r="E12" s="25">
        <v>3512.0</v>
      </c>
      <c r="F12" s="25">
        <v>1916.0</v>
      </c>
      <c r="G12" s="11"/>
      <c r="H12" s="11"/>
      <c r="I12" s="11"/>
      <c r="J12" s="11"/>
      <c r="K12" s="11"/>
      <c r="L12" s="11"/>
      <c r="M12" s="11"/>
      <c r="N12" s="11"/>
      <c r="O12" s="11"/>
      <c r="P12" s="11"/>
      <c r="Q12" s="11"/>
      <c r="R12" s="11"/>
      <c r="S12" s="11"/>
      <c r="T12" s="11"/>
      <c r="U12" s="11"/>
      <c r="V12" s="11"/>
      <c r="W12" s="11"/>
      <c r="X12" s="11"/>
      <c r="Y12" s="11"/>
      <c r="Z12" s="11"/>
    </row>
    <row r="13">
      <c r="A13" s="28">
        <v>11.0</v>
      </c>
      <c r="B13" s="29" t="s">
        <v>56</v>
      </c>
      <c r="C13" s="24">
        <f t="shared" si="1"/>
        <v>0</v>
      </c>
      <c r="D13" s="25">
        <v>0.0</v>
      </c>
      <c r="E13" s="25">
        <v>0.0</v>
      </c>
      <c r="F13" s="25">
        <v>0.0</v>
      </c>
      <c r="G13" s="11"/>
      <c r="H13" s="11"/>
      <c r="I13" s="11"/>
      <c r="J13" s="11"/>
      <c r="K13" s="11"/>
      <c r="L13" s="11"/>
      <c r="M13" s="11"/>
      <c r="N13" s="11"/>
      <c r="O13" s="11"/>
      <c r="P13" s="11"/>
      <c r="Q13" s="11"/>
      <c r="R13" s="11"/>
      <c r="S13" s="11"/>
      <c r="T13" s="11"/>
      <c r="U13" s="11"/>
      <c r="V13" s="11"/>
      <c r="W13" s="11"/>
      <c r="X13" s="11"/>
      <c r="Y13" s="11"/>
      <c r="Z13" s="11"/>
    </row>
    <row r="14">
      <c r="A14" s="28" t="s">
        <v>58</v>
      </c>
      <c r="B14" s="29" t="s">
        <v>59</v>
      </c>
      <c r="C14" s="24">
        <f t="shared" si="1"/>
        <v>0</v>
      </c>
      <c r="D14" s="25">
        <v>0.0</v>
      </c>
      <c r="E14" s="25">
        <v>0.0</v>
      </c>
      <c r="F14" s="25">
        <v>0.0</v>
      </c>
      <c r="G14" s="11"/>
      <c r="H14" s="11"/>
      <c r="I14" s="11"/>
      <c r="J14" s="11"/>
      <c r="K14" s="11"/>
      <c r="L14" s="11"/>
      <c r="M14" s="11"/>
      <c r="N14" s="11"/>
      <c r="O14" s="11"/>
      <c r="P14" s="11"/>
      <c r="Q14" s="11"/>
      <c r="R14" s="11"/>
      <c r="S14" s="11"/>
      <c r="T14" s="11"/>
      <c r="U14" s="11"/>
      <c r="V14" s="11"/>
      <c r="W14" s="11"/>
      <c r="X14" s="11"/>
      <c r="Y14" s="11"/>
      <c r="Z14" s="11"/>
    </row>
    <row r="15">
      <c r="A15" s="28" t="s">
        <v>38</v>
      </c>
      <c r="B15" s="29" t="s">
        <v>60</v>
      </c>
      <c r="C15" s="24">
        <f t="shared" si="1"/>
        <v>4281</v>
      </c>
      <c r="D15" s="25">
        <v>0.0</v>
      </c>
      <c r="E15" s="25">
        <v>4281.0</v>
      </c>
      <c r="F15" s="25">
        <v>0.0</v>
      </c>
      <c r="G15" s="11"/>
      <c r="H15" s="11"/>
      <c r="I15" s="11"/>
      <c r="J15" s="11"/>
      <c r="K15" s="11"/>
      <c r="L15" s="11"/>
      <c r="M15" s="11"/>
      <c r="N15" s="11"/>
      <c r="O15" s="11"/>
      <c r="P15" s="11"/>
      <c r="Q15" s="11"/>
      <c r="R15" s="11"/>
      <c r="S15" s="11"/>
      <c r="T15" s="11"/>
      <c r="U15" s="11"/>
      <c r="V15" s="11"/>
      <c r="W15" s="11"/>
      <c r="X15" s="11"/>
      <c r="Y15" s="11"/>
      <c r="Z15" s="11"/>
    </row>
    <row r="16">
      <c r="A16" s="28" t="s">
        <v>41</v>
      </c>
      <c r="B16" s="29" t="s">
        <v>62</v>
      </c>
      <c r="C16" s="24">
        <f t="shared" si="1"/>
        <v>6253</v>
      </c>
      <c r="D16" s="25">
        <v>0.0</v>
      </c>
      <c r="E16" s="25">
        <v>6253.0</v>
      </c>
      <c r="F16" s="25">
        <v>0.0</v>
      </c>
      <c r="G16" s="11"/>
      <c r="H16" s="11"/>
      <c r="I16" s="11"/>
      <c r="J16" s="11"/>
      <c r="K16" s="11"/>
      <c r="L16" s="11"/>
      <c r="M16" s="11"/>
      <c r="N16" s="11"/>
      <c r="O16" s="11"/>
      <c r="P16" s="11"/>
      <c r="Q16" s="11"/>
      <c r="R16" s="11"/>
      <c r="S16" s="11"/>
      <c r="T16" s="11"/>
      <c r="U16" s="11"/>
      <c r="V16" s="11"/>
      <c r="W16" s="11"/>
      <c r="X16" s="11"/>
      <c r="Y16" s="11"/>
      <c r="Z16" s="11"/>
    </row>
    <row r="17">
      <c r="A17" s="28" t="s">
        <v>44</v>
      </c>
      <c r="B17" s="29" t="s">
        <v>65</v>
      </c>
      <c r="C17" s="24">
        <f t="shared" si="1"/>
        <v>0</v>
      </c>
      <c r="D17" s="25">
        <v>0.0</v>
      </c>
      <c r="E17" s="25">
        <v>0.0</v>
      </c>
      <c r="F17" s="25">
        <v>0.0</v>
      </c>
      <c r="G17" s="11"/>
      <c r="H17" s="11"/>
      <c r="I17" s="11"/>
      <c r="J17" s="11"/>
      <c r="K17" s="11"/>
      <c r="L17" s="11"/>
      <c r="M17" s="11"/>
      <c r="N17" s="11"/>
      <c r="O17" s="11"/>
      <c r="P17" s="11"/>
      <c r="Q17" s="11"/>
      <c r="R17" s="11"/>
      <c r="S17" s="11"/>
      <c r="T17" s="11"/>
      <c r="U17" s="11"/>
      <c r="V17" s="11"/>
      <c r="W17" s="11"/>
      <c r="X17" s="11"/>
      <c r="Y17" s="11"/>
      <c r="Z17" s="11"/>
    </row>
    <row r="18">
      <c r="A18" s="28" t="s">
        <v>47</v>
      </c>
      <c r="B18" s="29" t="s">
        <v>68</v>
      </c>
      <c r="C18" s="24">
        <f t="shared" si="1"/>
        <v>0</v>
      </c>
      <c r="D18" s="25">
        <v>0.0</v>
      </c>
      <c r="E18" s="25">
        <v>0.0</v>
      </c>
      <c r="F18" s="25">
        <v>0.0</v>
      </c>
      <c r="G18" s="11"/>
      <c r="H18" s="11"/>
      <c r="I18" s="11"/>
      <c r="J18" s="11"/>
      <c r="K18" s="11"/>
      <c r="L18" s="11"/>
      <c r="M18" s="11"/>
      <c r="N18" s="11"/>
      <c r="O18" s="11"/>
      <c r="P18" s="11"/>
      <c r="Q18" s="11"/>
      <c r="R18" s="11"/>
      <c r="S18" s="11"/>
      <c r="T18" s="11"/>
      <c r="U18" s="11"/>
      <c r="V18" s="11"/>
      <c r="W18" s="11"/>
      <c r="X18" s="11"/>
      <c r="Y18" s="11"/>
      <c r="Z18" s="11"/>
    </row>
    <row r="19">
      <c r="A19" s="28" t="s">
        <v>50</v>
      </c>
      <c r="B19" s="29" t="s">
        <v>70</v>
      </c>
      <c r="C19" s="24">
        <f t="shared" si="1"/>
        <v>0</v>
      </c>
      <c r="D19" s="25">
        <v>0.0</v>
      </c>
      <c r="E19" s="25">
        <v>0.0</v>
      </c>
      <c r="F19" s="25">
        <v>0.0</v>
      </c>
      <c r="G19" s="11"/>
      <c r="H19" s="11"/>
      <c r="I19" s="11"/>
      <c r="J19" s="11"/>
      <c r="K19" s="11"/>
      <c r="L19" s="11"/>
      <c r="M19" s="11"/>
      <c r="N19" s="11"/>
      <c r="O19" s="11"/>
      <c r="P19" s="11"/>
      <c r="Q19" s="11"/>
      <c r="R19" s="11"/>
      <c r="S19" s="11"/>
      <c r="T19" s="11"/>
      <c r="U19" s="11"/>
      <c r="V19" s="11"/>
      <c r="W19" s="11"/>
      <c r="X19" s="11"/>
      <c r="Y19" s="11"/>
      <c r="Z19" s="11"/>
    </row>
    <row r="20">
      <c r="A20" s="28" t="s">
        <v>54</v>
      </c>
      <c r="B20" s="29" t="s">
        <v>71</v>
      </c>
      <c r="C20" s="24">
        <f t="shared" si="1"/>
        <v>26602</v>
      </c>
      <c r="D20" s="25">
        <v>7253.0</v>
      </c>
      <c r="E20" s="25">
        <v>19349.0</v>
      </c>
      <c r="F20" s="25">
        <v>0.0</v>
      </c>
      <c r="G20" s="11"/>
      <c r="H20" s="11"/>
      <c r="I20" s="11"/>
      <c r="J20" s="11"/>
      <c r="K20" s="11"/>
      <c r="L20" s="11"/>
      <c r="M20" s="11"/>
      <c r="N20" s="11"/>
      <c r="O20" s="11"/>
      <c r="P20" s="11"/>
      <c r="Q20" s="11"/>
      <c r="R20" s="11"/>
      <c r="S20" s="11"/>
      <c r="T20" s="11"/>
      <c r="U20" s="11"/>
      <c r="V20" s="11"/>
      <c r="W20" s="11"/>
      <c r="X20" s="11"/>
      <c r="Y20" s="11"/>
      <c r="Z20" s="11"/>
    </row>
    <row r="21">
      <c r="A21" s="28">
        <v>12.0</v>
      </c>
      <c r="B21" s="29" t="s">
        <v>72</v>
      </c>
      <c r="C21" s="24">
        <f t="shared" si="1"/>
        <v>7149</v>
      </c>
      <c r="D21" s="25">
        <v>0.0</v>
      </c>
      <c r="E21" s="25">
        <v>7149.0</v>
      </c>
      <c r="F21" s="25">
        <v>0.0</v>
      </c>
      <c r="G21" s="11"/>
      <c r="H21" s="11"/>
      <c r="I21" s="11"/>
      <c r="J21" s="11"/>
      <c r="K21" s="11"/>
      <c r="L21" s="11"/>
      <c r="M21" s="11"/>
      <c r="N21" s="11"/>
      <c r="O21" s="11"/>
      <c r="P21" s="11"/>
      <c r="Q21" s="11"/>
      <c r="R21" s="11"/>
      <c r="S21" s="11"/>
      <c r="T21" s="11"/>
      <c r="U21" s="11"/>
      <c r="V21" s="11"/>
      <c r="W21" s="11"/>
      <c r="X21" s="11"/>
      <c r="Y21" s="11"/>
      <c r="Z21" s="11"/>
    </row>
    <row r="22">
      <c r="A22" s="28">
        <v>13.0</v>
      </c>
      <c r="B22" s="29" t="s">
        <v>74</v>
      </c>
      <c r="C22" s="24">
        <f t="shared" si="1"/>
        <v>3210</v>
      </c>
      <c r="D22" s="25">
        <v>970.0</v>
      </c>
      <c r="E22" s="25">
        <v>2240.0</v>
      </c>
      <c r="F22" s="25">
        <v>0.0</v>
      </c>
      <c r="G22" s="11"/>
      <c r="H22" s="11"/>
      <c r="I22" s="11"/>
      <c r="J22" s="11"/>
      <c r="K22" s="11"/>
      <c r="L22" s="11"/>
      <c r="M22" s="11"/>
      <c r="N22" s="11"/>
      <c r="O22" s="11"/>
      <c r="P22" s="11"/>
      <c r="Q22" s="11"/>
      <c r="R22" s="11"/>
      <c r="S22" s="11"/>
      <c r="T22" s="11"/>
      <c r="U22" s="11"/>
      <c r="V22" s="11"/>
      <c r="W22" s="11"/>
      <c r="X22" s="11"/>
      <c r="Y22" s="11"/>
      <c r="Z22" s="11"/>
    </row>
    <row r="23">
      <c r="A23" s="28">
        <v>14.0</v>
      </c>
      <c r="B23" s="29" t="s">
        <v>76</v>
      </c>
      <c r="C23" s="24">
        <f t="shared" si="1"/>
        <v>8876</v>
      </c>
      <c r="D23" s="25">
        <v>0.0</v>
      </c>
      <c r="E23" s="25">
        <v>8876.0</v>
      </c>
      <c r="F23" s="25">
        <v>0.0</v>
      </c>
      <c r="G23" s="11"/>
      <c r="H23" s="11"/>
      <c r="I23" s="11"/>
      <c r="J23" s="11"/>
      <c r="K23" s="11"/>
      <c r="L23" s="11"/>
      <c r="M23" s="11"/>
      <c r="N23" s="11"/>
      <c r="O23" s="11"/>
      <c r="P23" s="11"/>
      <c r="Q23" s="11"/>
      <c r="R23" s="11"/>
      <c r="S23" s="11"/>
      <c r="T23" s="11"/>
      <c r="U23" s="11"/>
      <c r="V23" s="11"/>
      <c r="W23" s="11"/>
      <c r="X23" s="11"/>
      <c r="Y23" s="11"/>
      <c r="Z23" s="11"/>
    </row>
    <row r="24">
      <c r="A24" s="28">
        <v>15.0</v>
      </c>
      <c r="B24" s="29" t="s">
        <v>79</v>
      </c>
      <c r="C24" s="24">
        <f t="shared" si="1"/>
        <v>0</v>
      </c>
      <c r="D24" s="25">
        <v>0.0</v>
      </c>
      <c r="E24" s="25">
        <v>0.0</v>
      </c>
      <c r="F24" s="25">
        <v>0.0</v>
      </c>
      <c r="G24" s="11"/>
      <c r="H24" s="11"/>
      <c r="I24" s="11"/>
      <c r="J24" s="11"/>
      <c r="K24" s="11"/>
      <c r="L24" s="11"/>
      <c r="M24" s="11"/>
      <c r="N24" s="11"/>
      <c r="O24" s="11"/>
      <c r="P24" s="11"/>
      <c r="Q24" s="11"/>
      <c r="R24" s="11"/>
      <c r="S24" s="11"/>
      <c r="T24" s="11"/>
      <c r="U24" s="11"/>
      <c r="V24" s="11"/>
      <c r="W24" s="11"/>
      <c r="X24" s="11"/>
      <c r="Y24" s="11"/>
      <c r="Z24" s="11"/>
    </row>
    <row r="25">
      <c r="A25" s="28">
        <v>16.0</v>
      </c>
      <c r="B25" s="29" t="s">
        <v>80</v>
      </c>
      <c r="C25" s="24">
        <f t="shared" si="1"/>
        <v>0</v>
      </c>
      <c r="D25" s="25">
        <v>0.0</v>
      </c>
      <c r="E25" s="25">
        <v>0.0</v>
      </c>
      <c r="F25" s="25">
        <v>0.0</v>
      </c>
      <c r="G25" s="11"/>
      <c r="H25" s="11"/>
      <c r="I25" s="11"/>
      <c r="J25" s="11"/>
      <c r="K25" s="11"/>
      <c r="L25" s="11"/>
      <c r="M25" s="11"/>
      <c r="N25" s="11"/>
      <c r="O25" s="11"/>
      <c r="P25" s="11"/>
      <c r="Q25" s="11"/>
      <c r="R25" s="11"/>
      <c r="S25" s="11"/>
      <c r="T25" s="11"/>
      <c r="U25" s="11"/>
      <c r="V25" s="11"/>
      <c r="W25" s="11"/>
      <c r="X25" s="11"/>
      <c r="Y25" s="11"/>
      <c r="Z25" s="11"/>
    </row>
    <row r="26">
      <c r="A26" s="28">
        <v>17.0</v>
      </c>
      <c r="B26" s="29" t="s">
        <v>82</v>
      </c>
      <c r="C26" s="24">
        <f t="shared" si="1"/>
        <v>4571</v>
      </c>
      <c r="D26" s="25">
        <v>250.0</v>
      </c>
      <c r="E26" s="25">
        <v>4321.0</v>
      </c>
      <c r="F26" s="25">
        <v>0.0</v>
      </c>
      <c r="G26" s="11"/>
      <c r="H26" s="11"/>
      <c r="I26" s="11"/>
      <c r="J26" s="11"/>
      <c r="K26" s="11"/>
      <c r="L26" s="11"/>
      <c r="M26" s="11"/>
      <c r="N26" s="11"/>
      <c r="O26" s="11"/>
      <c r="P26" s="11"/>
      <c r="Q26" s="11"/>
      <c r="R26" s="11"/>
      <c r="S26" s="11"/>
      <c r="T26" s="11"/>
      <c r="U26" s="11"/>
      <c r="V26" s="11"/>
      <c r="W26" s="11"/>
      <c r="X26" s="11"/>
      <c r="Y26" s="11"/>
      <c r="Z26" s="11"/>
    </row>
    <row r="27">
      <c r="A27" s="14">
        <v>18.0</v>
      </c>
      <c r="B27" s="17" t="s">
        <v>83</v>
      </c>
      <c r="C27" s="24">
        <f t="shared" si="1"/>
        <v>0</v>
      </c>
      <c r="D27" s="25">
        <v>0.0</v>
      </c>
      <c r="E27" s="25">
        <v>0.0</v>
      </c>
      <c r="F27" s="25">
        <v>0.0</v>
      </c>
      <c r="G27" s="11"/>
      <c r="H27" s="11"/>
      <c r="I27" s="11"/>
      <c r="J27" s="11"/>
      <c r="K27" s="11"/>
      <c r="L27" s="11"/>
      <c r="M27" s="11"/>
      <c r="N27" s="11"/>
      <c r="O27" s="11"/>
      <c r="P27" s="11"/>
      <c r="Q27" s="11"/>
      <c r="R27" s="11"/>
      <c r="S27" s="11"/>
      <c r="T27" s="11"/>
      <c r="U27" s="11"/>
      <c r="V27" s="11"/>
      <c r="W27" s="11"/>
      <c r="X27" s="11"/>
      <c r="Y27" s="11"/>
      <c r="Z27" s="11"/>
    </row>
    <row r="28">
      <c r="A28" s="28">
        <v>19.0</v>
      </c>
      <c r="B28" s="29" t="s">
        <v>84</v>
      </c>
      <c r="C28" s="24">
        <f t="shared" si="1"/>
        <v>0</v>
      </c>
      <c r="D28" s="25">
        <v>0.0</v>
      </c>
      <c r="E28" s="25">
        <v>0.0</v>
      </c>
      <c r="F28" s="25">
        <v>0.0</v>
      </c>
      <c r="G28" s="11"/>
      <c r="H28" s="11"/>
      <c r="I28" s="11"/>
      <c r="J28" s="11"/>
      <c r="K28" s="11"/>
      <c r="L28" s="11"/>
      <c r="M28" s="11"/>
      <c r="N28" s="11"/>
      <c r="O28" s="11"/>
      <c r="P28" s="11"/>
      <c r="Q28" s="11"/>
      <c r="R28" s="11"/>
      <c r="S28" s="11"/>
      <c r="T28" s="11"/>
      <c r="U28" s="11"/>
      <c r="V28" s="11"/>
      <c r="W28" s="11"/>
      <c r="X28" s="11"/>
      <c r="Y28" s="11"/>
      <c r="Z28" s="11"/>
    </row>
    <row r="29">
      <c r="A29" s="28">
        <v>20.0</v>
      </c>
      <c r="B29" s="29" t="s">
        <v>86</v>
      </c>
      <c r="C29" s="24">
        <f t="shared" si="1"/>
        <v>0</v>
      </c>
      <c r="D29" s="25">
        <v>0.0</v>
      </c>
      <c r="E29" s="25">
        <v>0.0</v>
      </c>
      <c r="F29" s="25">
        <v>0.0</v>
      </c>
      <c r="G29" s="11"/>
      <c r="H29" s="11"/>
      <c r="I29" s="11"/>
      <c r="J29" s="11"/>
      <c r="K29" s="11"/>
      <c r="L29" s="11"/>
      <c r="M29" s="11"/>
      <c r="N29" s="11"/>
      <c r="O29" s="11"/>
      <c r="P29" s="11"/>
      <c r="Q29" s="11"/>
      <c r="R29" s="11"/>
      <c r="S29" s="11"/>
      <c r="T29" s="11"/>
      <c r="U29" s="11"/>
      <c r="V29" s="11"/>
      <c r="W29" s="11"/>
      <c r="X29" s="11"/>
      <c r="Y29" s="11"/>
      <c r="Z29" s="11"/>
    </row>
    <row r="30">
      <c r="A30" s="28">
        <v>21.0</v>
      </c>
      <c r="B30" s="29" t="s">
        <v>87</v>
      </c>
      <c r="C30" s="24">
        <f t="shared" si="1"/>
        <v>0</v>
      </c>
      <c r="D30" s="25">
        <v>0.0</v>
      </c>
      <c r="E30" s="25">
        <v>0.0</v>
      </c>
      <c r="F30" s="25">
        <v>0.0</v>
      </c>
      <c r="G30" s="11"/>
      <c r="H30" s="11"/>
      <c r="I30" s="11"/>
      <c r="J30" s="11"/>
      <c r="K30" s="11"/>
      <c r="L30" s="11"/>
      <c r="M30" s="11"/>
      <c r="N30" s="11"/>
      <c r="O30" s="11"/>
      <c r="P30" s="11"/>
      <c r="Q30" s="11"/>
      <c r="R30" s="11"/>
      <c r="S30" s="11"/>
      <c r="T30" s="11"/>
      <c r="U30" s="11"/>
      <c r="V30" s="11"/>
      <c r="W30" s="11"/>
      <c r="X30" s="11"/>
      <c r="Y30" s="11"/>
      <c r="Z30" s="11"/>
    </row>
    <row r="31">
      <c r="A31" s="28">
        <v>22.0</v>
      </c>
      <c r="B31" s="29" t="s">
        <v>88</v>
      </c>
      <c r="C31" s="24">
        <f t="shared" si="1"/>
        <v>0</v>
      </c>
      <c r="D31" s="25">
        <v>0.0</v>
      </c>
      <c r="E31" s="25">
        <v>0.0</v>
      </c>
      <c r="F31" s="25">
        <v>0.0</v>
      </c>
      <c r="G31" s="11"/>
      <c r="H31" s="11"/>
      <c r="I31" s="11"/>
      <c r="J31" s="11"/>
      <c r="K31" s="11"/>
      <c r="L31" s="11"/>
      <c r="M31" s="11"/>
      <c r="N31" s="11"/>
      <c r="O31" s="11"/>
      <c r="P31" s="11"/>
      <c r="Q31" s="11"/>
      <c r="R31" s="11"/>
      <c r="S31" s="11"/>
      <c r="T31" s="11"/>
      <c r="U31" s="11"/>
      <c r="V31" s="11"/>
      <c r="W31" s="11"/>
      <c r="X31" s="11"/>
      <c r="Y31" s="11"/>
      <c r="Z31" s="11"/>
    </row>
    <row r="32">
      <c r="A32" s="28">
        <v>23.0</v>
      </c>
      <c r="B32" s="29" t="s">
        <v>89</v>
      </c>
      <c r="C32" s="24">
        <f t="shared" si="1"/>
        <v>2370</v>
      </c>
      <c r="D32" s="25">
        <v>0.0</v>
      </c>
      <c r="E32" s="25">
        <v>2370.0</v>
      </c>
      <c r="F32" s="25">
        <v>0.0</v>
      </c>
      <c r="G32" s="11"/>
      <c r="H32" s="11"/>
      <c r="I32" s="11"/>
      <c r="J32" s="11"/>
      <c r="K32" s="11"/>
      <c r="L32" s="11"/>
      <c r="M32" s="11"/>
      <c r="N32" s="11"/>
      <c r="O32" s="11"/>
      <c r="P32" s="11"/>
      <c r="Q32" s="11"/>
      <c r="R32" s="11"/>
      <c r="S32" s="11"/>
      <c r="T32" s="11"/>
      <c r="U32" s="11"/>
      <c r="V32" s="11"/>
      <c r="W32" s="11"/>
      <c r="X32" s="11"/>
      <c r="Y32" s="11"/>
      <c r="Z32" s="11"/>
    </row>
    <row r="33">
      <c r="A33" s="28">
        <v>24.0</v>
      </c>
      <c r="B33" s="29" t="s">
        <v>90</v>
      </c>
      <c r="C33" s="24">
        <f t="shared" si="1"/>
        <v>0</v>
      </c>
      <c r="D33" s="25">
        <v>0.0</v>
      </c>
      <c r="E33" s="25">
        <v>0.0</v>
      </c>
      <c r="F33" s="25">
        <v>0.0</v>
      </c>
      <c r="G33" s="11"/>
      <c r="H33" s="11"/>
      <c r="I33" s="11"/>
      <c r="J33" s="11"/>
      <c r="K33" s="11"/>
      <c r="L33" s="11"/>
      <c r="M33" s="11"/>
      <c r="N33" s="11"/>
      <c r="O33" s="11"/>
      <c r="P33" s="11"/>
      <c r="Q33" s="11"/>
      <c r="R33" s="11"/>
      <c r="S33" s="11"/>
      <c r="T33" s="11"/>
      <c r="U33" s="11"/>
      <c r="V33" s="11"/>
      <c r="W33" s="11"/>
      <c r="X33" s="11"/>
      <c r="Y33" s="11"/>
      <c r="Z33" s="11"/>
    </row>
    <row r="34">
      <c r="A34" s="28" t="s">
        <v>58</v>
      </c>
      <c r="B34" s="29" t="s">
        <v>93</v>
      </c>
      <c r="C34" s="24">
        <f t="shared" si="1"/>
        <v>4007</v>
      </c>
      <c r="D34" s="25">
        <v>0.0</v>
      </c>
      <c r="E34" s="25">
        <v>4007.0</v>
      </c>
      <c r="F34" s="25">
        <v>0.0</v>
      </c>
      <c r="G34" s="11"/>
      <c r="H34" s="11"/>
      <c r="I34" s="11"/>
      <c r="J34" s="11"/>
      <c r="K34" s="11"/>
      <c r="L34" s="11"/>
      <c r="M34" s="11"/>
      <c r="N34" s="11"/>
      <c r="O34" s="11"/>
      <c r="P34" s="11"/>
      <c r="Q34" s="11"/>
      <c r="R34" s="11"/>
      <c r="S34" s="11"/>
      <c r="T34" s="11"/>
      <c r="U34" s="11"/>
      <c r="V34" s="11"/>
      <c r="W34" s="11"/>
      <c r="X34" s="11"/>
      <c r="Y34" s="11"/>
      <c r="Z34" s="11"/>
    </row>
    <row r="35">
      <c r="A35" s="28" t="s">
        <v>38</v>
      </c>
      <c r="B35" s="68" t="s">
        <v>95</v>
      </c>
      <c r="C35" s="24">
        <f t="shared" si="1"/>
        <v>103324</v>
      </c>
      <c r="D35" s="25">
        <v>96088.0</v>
      </c>
      <c r="E35" s="25">
        <v>7236.0</v>
      </c>
      <c r="F35" s="25">
        <v>0.0</v>
      </c>
      <c r="G35" s="11"/>
      <c r="H35" s="11"/>
      <c r="I35" s="11"/>
      <c r="J35" s="11"/>
      <c r="K35" s="11"/>
      <c r="L35" s="11"/>
      <c r="M35" s="11"/>
      <c r="N35" s="11"/>
      <c r="O35" s="11"/>
      <c r="P35" s="11"/>
      <c r="Q35" s="11"/>
      <c r="R35" s="11"/>
      <c r="S35" s="11"/>
      <c r="T35" s="11"/>
      <c r="U35" s="11"/>
      <c r="V35" s="11"/>
      <c r="W35" s="11"/>
      <c r="X35" s="11"/>
      <c r="Y35" s="11"/>
      <c r="Z35" s="11"/>
    </row>
    <row r="36">
      <c r="A36" s="28" t="s">
        <v>41</v>
      </c>
      <c r="B36" s="68" t="s">
        <v>98</v>
      </c>
      <c r="C36" s="24">
        <f t="shared" si="1"/>
        <v>100000</v>
      </c>
      <c r="D36" s="25">
        <v>50000.0</v>
      </c>
      <c r="E36" s="25">
        <v>50000.0</v>
      </c>
      <c r="F36" s="25">
        <v>0.0</v>
      </c>
      <c r="G36" s="11"/>
      <c r="H36" s="11"/>
      <c r="I36" s="11"/>
      <c r="J36" s="11"/>
      <c r="K36" s="11"/>
      <c r="L36" s="11"/>
      <c r="M36" s="11"/>
      <c r="N36" s="11"/>
      <c r="O36" s="11"/>
      <c r="P36" s="11"/>
      <c r="Q36" s="11"/>
      <c r="R36" s="11"/>
      <c r="S36" s="11"/>
      <c r="T36" s="11"/>
      <c r="U36" s="11"/>
      <c r="V36" s="11"/>
      <c r="W36" s="11"/>
      <c r="X36" s="11"/>
      <c r="Y36" s="11"/>
      <c r="Z36" s="11"/>
    </row>
    <row r="37">
      <c r="A37" s="28" t="s">
        <v>44</v>
      </c>
      <c r="B37" s="68"/>
      <c r="C37" s="24">
        <f t="shared" si="1"/>
        <v>0</v>
      </c>
      <c r="D37" s="25">
        <v>0.0</v>
      </c>
      <c r="E37" s="25">
        <v>0.0</v>
      </c>
      <c r="F37" s="25">
        <v>0.0</v>
      </c>
      <c r="G37" s="11"/>
      <c r="H37" s="11"/>
      <c r="I37" s="11"/>
      <c r="J37" s="11"/>
      <c r="K37" s="11"/>
      <c r="L37" s="11"/>
      <c r="M37" s="11"/>
      <c r="N37" s="11"/>
      <c r="O37" s="11"/>
      <c r="P37" s="11"/>
      <c r="Q37" s="11"/>
      <c r="R37" s="11"/>
      <c r="S37" s="11"/>
      <c r="T37" s="11"/>
      <c r="U37" s="11"/>
      <c r="V37" s="11"/>
      <c r="W37" s="11"/>
      <c r="X37" s="11"/>
      <c r="Y37" s="11"/>
      <c r="Z37" s="11"/>
    </row>
    <row r="38">
      <c r="A38" s="28" t="s">
        <v>47</v>
      </c>
      <c r="B38" s="29" t="s">
        <v>99</v>
      </c>
      <c r="C38" s="24">
        <f t="shared" si="1"/>
        <v>978</v>
      </c>
      <c r="D38" s="25">
        <v>175.0</v>
      </c>
      <c r="E38" s="25">
        <v>803.0</v>
      </c>
      <c r="F38" s="25">
        <v>0.0</v>
      </c>
      <c r="G38" s="11"/>
      <c r="H38" s="11"/>
      <c r="I38" s="11"/>
      <c r="J38" s="11"/>
      <c r="K38" s="11"/>
      <c r="L38" s="11"/>
      <c r="M38" s="11"/>
      <c r="N38" s="11"/>
      <c r="O38" s="11"/>
      <c r="P38" s="11"/>
      <c r="Q38" s="11"/>
      <c r="R38" s="11"/>
      <c r="S38" s="11"/>
      <c r="T38" s="11"/>
      <c r="U38" s="11"/>
      <c r="V38" s="11"/>
      <c r="W38" s="11"/>
      <c r="X38" s="11"/>
      <c r="Y38" s="11"/>
      <c r="Z38" s="11"/>
    </row>
    <row r="39">
      <c r="A39" s="28" t="s">
        <v>50</v>
      </c>
      <c r="B39" s="29"/>
      <c r="C39" s="24">
        <f t="shared" si="1"/>
        <v>0</v>
      </c>
      <c r="D39" s="25">
        <v>0.0</v>
      </c>
      <c r="E39" s="25">
        <v>0.0</v>
      </c>
      <c r="F39" s="25">
        <v>0.0</v>
      </c>
      <c r="G39" s="11"/>
      <c r="H39" s="11"/>
      <c r="I39" s="11"/>
      <c r="J39" s="11"/>
      <c r="K39" s="11"/>
      <c r="L39" s="11"/>
      <c r="M39" s="11"/>
      <c r="N39" s="11"/>
      <c r="O39" s="11"/>
      <c r="P39" s="11"/>
      <c r="Q39" s="11"/>
      <c r="R39" s="11"/>
      <c r="S39" s="11"/>
      <c r="T39" s="11"/>
      <c r="U39" s="11"/>
      <c r="V39" s="11"/>
      <c r="W39" s="11"/>
      <c r="X39" s="11"/>
      <c r="Y39" s="11"/>
      <c r="Z39" s="11"/>
    </row>
    <row r="40">
      <c r="A40" s="48">
        <v>25.0</v>
      </c>
      <c r="B40" s="49" t="s">
        <v>103</v>
      </c>
      <c r="C40" s="76">
        <f t="shared" ref="C40:F40" si="2">sum(C3:C39)</f>
        <v>772551</v>
      </c>
      <c r="D40" s="76">
        <f t="shared" si="2"/>
        <v>570507</v>
      </c>
      <c r="E40" s="76">
        <f t="shared" si="2"/>
        <v>173035</v>
      </c>
      <c r="F40" s="76">
        <f t="shared" si="2"/>
        <v>29009</v>
      </c>
      <c r="G40" s="11"/>
      <c r="H40" s="11"/>
      <c r="I40" s="11"/>
      <c r="J40" s="11"/>
      <c r="K40" s="11"/>
      <c r="L40" s="11"/>
      <c r="M40" s="11"/>
      <c r="N40" s="11"/>
      <c r="O40" s="11"/>
      <c r="P40" s="11"/>
      <c r="Q40" s="11"/>
      <c r="R40" s="11"/>
      <c r="S40" s="11"/>
      <c r="T40" s="11"/>
      <c r="U40" s="11"/>
      <c r="V40" s="11"/>
      <c r="W40" s="11"/>
      <c r="X40" s="11"/>
      <c r="Y40" s="11"/>
      <c r="Z40" s="11"/>
    </row>
    <row r="41">
      <c r="A41" s="79"/>
      <c r="B41" s="80"/>
      <c r="C41" s="82"/>
      <c r="D41" s="84"/>
      <c r="E41" s="85"/>
      <c r="F41" s="85"/>
      <c r="G41" s="11"/>
      <c r="H41" s="11"/>
      <c r="I41" s="11"/>
      <c r="J41" s="11"/>
      <c r="K41" s="11"/>
      <c r="L41" s="11"/>
      <c r="M41" s="11"/>
      <c r="N41" s="11"/>
      <c r="O41" s="11"/>
      <c r="P41" s="11"/>
      <c r="Q41" s="11"/>
      <c r="R41" s="11"/>
      <c r="S41" s="11"/>
      <c r="T41" s="11"/>
      <c r="U41" s="11"/>
      <c r="V41" s="11"/>
      <c r="W41" s="11"/>
      <c r="X41" s="11"/>
      <c r="Y41" s="11"/>
      <c r="Z41" s="11"/>
    </row>
    <row r="42">
      <c r="A42" s="79"/>
      <c r="B42" s="80"/>
      <c r="C42" s="82"/>
      <c r="D42" s="85"/>
      <c r="E42" s="86"/>
      <c r="F42" s="85"/>
      <c r="G42" s="11"/>
      <c r="H42" s="11"/>
      <c r="I42" s="11"/>
      <c r="J42" s="11"/>
      <c r="K42" s="11"/>
      <c r="L42" s="11"/>
      <c r="M42" s="11"/>
      <c r="N42" s="11"/>
      <c r="O42" s="11"/>
      <c r="P42" s="11"/>
      <c r="Q42" s="11"/>
      <c r="R42" s="11"/>
      <c r="S42" s="11"/>
      <c r="T42" s="11"/>
      <c r="U42" s="11"/>
      <c r="V42" s="11"/>
      <c r="W42" s="11"/>
      <c r="X42" s="11"/>
      <c r="Y42" s="11"/>
      <c r="Z42" s="11"/>
    </row>
    <row r="43">
      <c r="A43" s="79"/>
      <c r="B43" s="80"/>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79"/>
      <c r="B44" s="80"/>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79"/>
      <c r="B45" s="80"/>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79"/>
      <c r="B46" s="80"/>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79"/>
      <c r="B47" s="80"/>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79"/>
      <c r="B48" s="80"/>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79"/>
      <c r="B49" s="80"/>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79"/>
      <c r="B50" s="80"/>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79"/>
      <c r="B51" s="80"/>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79"/>
      <c r="B52" s="80"/>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79"/>
      <c r="B53" s="80"/>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79"/>
      <c r="B54" s="80"/>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79"/>
      <c r="B55" s="80"/>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79"/>
      <c r="B56" s="80"/>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79"/>
      <c r="B57" s="80"/>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79"/>
      <c r="B58" s="80"/>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79"/>
      <c r="B59" s="80"/>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79"/>
      <c r="B60" s="80"/>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79"/>
      <c r="B61" s="80"/>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79"/>
      <c r="B62" s="80"/>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79"/>
      <c r="B63" s="80"/>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79"/>
      <c r="B64" s="80"/>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79"/>
      <c r="B65" s="80"/>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79"/>
      <c r="B66" s="80"/>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79"/>
      <c r="B67" s="80"/>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79"/>
      <c r="B68" s="80"/>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79"/>
      <c r="B69" s="80"/>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79"/>
      <c r="B70" s="80"/>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79"/>
      <c r="B71" s="80"/>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79"/>
      <c r="B72" s="80"/>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79"/>
      <c r="B73" s="80"/>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79"/>
      <c r="B74" s="80"/>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79"/>
      <c r="B75" s="80"/>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79"/>
      <c r="B76" s="80"/>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79"/>
      <c r="B77" s="80"/>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79"/>
      <c r="B78" s="80"/>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79"/>
      <c r="B79" s="80"/>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79"/>
      <c r="B80" s="80"/>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79"/>
      <c r="B81" s="80"/>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79"/>
      <c r="B82" s="80"/>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79"/>
      <c r="B83" s="80"/>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79"/>
      <c r="B84" s="80"/>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79"/>
      <c r="B85" s="80"/>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79"/>
      <c r="B86" s="80"/>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79"/>
      <c r="B87" s="80"/>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79"/>
      <c r="B88" s="80"/>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79"/>
      <c r="B89" s="80"/>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79"/>
      <c r="B90" s="80"/>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79"/>
      <c r="B91" s="80"/>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79"/>
      <c r="B92" s="80"/>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79"/>
      <c r="B93" s="80"/>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79"/>
      <c r="B94" s="80"/>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79"/>
      <c r="B95" s="80"/>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79"/>
      <c r="B96" s="80"/>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79"/>
      <c r="B97" s="80"/>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79"/>
      <c r="B98" s="80"/>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79"/>
      <c r="B99" s="80"/>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79"/>
      <c r="B100" s="80"/>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79"/>
      <c r="B101" s="80"/>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79"/>
      <c r="B102" s="80"/>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79"/>
      <c r="B103" s="80"/>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79"/>
      <c r="B104" s="80"/>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79"/>
      <c r="B105" s="80"/>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79"/>
      <c r="B106" s="80"/>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79"/>
      <c r="B107" s="80"/>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79"/>
      <c r="B108" s="80"/>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79"/>
      <c r="B109" s="80"/>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79"/>
      <c r="B110" s="80"/>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79"/>
      <c r="B111" s="80"/>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79"/>
      <c r="B112" s="80"/>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79"/>
      <c r="B113" s="80"/>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79"/>
      <c r="B114" s="80"/>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79"/>
      <c r="B115" s="80"/>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79"/>
      <c r="B116" s="80"/>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79"/>
      <c r="B117" s="80"/>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79"/>
      <c r="B118" s="80"/>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79"/>
      <c r="B119" s="80"/>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79"/>
      <c r="B120" s="80"/>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79"/>
      <c r="B121" s="80"/>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79"/>
      <c r="B122" s="80"/>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79"/>
      <c r="B123" s="80"/>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79"/>
      <c r="B124" s="80"/>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79"/>
      <c r="B125" s="80"/>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79"/>
      <c r="B126" s="80"/>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79"/>
      <c r="B127" s="80"/>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79"/>
      <c r="B128" s="80"/>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79"/>
      <c r="B129" s="80"/>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79"/>
      <c r="B130" s="80"/>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79"/>
      <c r="B131" s="80"/>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79"/>
      <c r="B132" s="80"/>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79"/>
      <c r="B133" s="80"/>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79"/>
      <c r="B134" s="80"/>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79"/>
      <c r="B135" s="80"/>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79"/>
      <c r="B136" s="80"/>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79"/>
      <c r="B137" s="80"/>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79"/>
      <c r="B138" s="80"/>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79"/>
      <c r="B139" s="80"/>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79"/>
      <c r="B140" s="80"/>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79"/>
      <c r="B141" s="80"/>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79"/>
      <c r="B142" s="80"/>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79"/>
      <c r="B143" s="80"/>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79"/>
      <c r="B144" s="80"/>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79"/>
      <c r="B145" s="80"/>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79"/>
      <c r="B146" s="80"/>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79"/>
      <c r="B147" s="80"/>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79"/>
      <c r="B148" s="80"/>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79"/>
      <c r="B149" s="80"/>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79"/>
      <c r="B150" s="80"/>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79"/>
      <c r="B151" s="80"/>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79"/>
      <c r="B152" s="80"/>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79"/>
      <c r="B153" s="80"/>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79"/>
      <c r="B154" s="80"/>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79"/>
      <c r="B155" s="80"/>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79"/>
      <c r="B156" s="80"/>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79"/>
      <c r="B157" s="80"/>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79"/>
      <c r="B158" s="80"/>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79"/>
      <c r="B159" s="80"/>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79"/>
      <c r="B160" s="80"/>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79"/>
      <c r="B161" s="80"/>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79"/>
      <c r="B162" s="80"/>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79"/>
      <c r="B163" s="80"/>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79"/>
      <c r="B164" s="80"/>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79"/>
      <c r="B165" s="80"/>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79"/>
      <c r="B166" s="80"/>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79"/>
      <c r="B167" s="80"/>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79"/>
      <c r="B168" s="80"/>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79"/>
      <c r="B169" s="80"/>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79"/>
      <c r="B170" s="80"/>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79"/>
      <c r="B171" s="80"/>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79"/>
      <c r="B172" s="80"/>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79"/>
      <c r="B173" s="80"/>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79"/>
      <c r="B174" s="80"/>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79"/>
      <c r="B175" s="80"/>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79"/>
      <c r="B176" s="80"/>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79"/>
      <c r="B177" s="80"/>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79"/>
      <c r="B178" s="80"/>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79"/>
      <c r="B179" s="80"/>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79"/>
      <c r="B180" s="80"/>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79"/>
      <c r="B181" s="80"/>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79"/>
      <c r="B182" s="80"/>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79"/>
      <c r="B183" s="80"/>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79"/>
      <c r="B184" s="80"/>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79"/>
      <c r="B185" s="80"/>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79"/>
      <c r="B186" s="80"/>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79"/>
      <c r="B187" s="80"/>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79"/>
      <c r="B188" s="80"/>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79"/>
      <c r="B189" s="80"/>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79"/>
      <c r="B190" s="80"/>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79"/>
      <c r="B191" s="80"/>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79"/>
      <c r="B192" s="80"/>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79"/>
      <c r="B193" s="80"/>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79"/>
      <c r="B194" s="80"/>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79"/>
      <c r="B195" s="80"/>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79"/>
      <c r="B196" s="80"/>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79"/>
      <c r="B197" s="80"/>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79"/>
      <c r="B198" s="80"/>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79"/>
      <c r="B199" s="80"/>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79"/>
      <c r="B200" s="80"/>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79"/>
      <c r="B201" s="80"/>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79"/>
      <c r="B202" s="80"/>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79"/>
      <c r="B203" s="80"/>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79"/>
      <c r="B204" s="80"/>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79"/>
      <c r="B205" s="80"/>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79"/>
      <c r="B206" s="80"/>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79"/>
      <c r="B207" s="80"/>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79"/>
      <c r="B208" s="80"/>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79"/>
      <c r="B209" s="80"/>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79"/>
      <c r="B210" s="80"/>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79"/>
      <c r="B211" s="80"/>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79"/>
      <c r="B212" s="80"/>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79"/>
      <c r="B213" s="80"/>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79"/>
      <c r="B214" s="80"/>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79"/>
      <c r="B215" s="80"/>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79"/>
      <c r="B216" s="80"/>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79"/>
      <c r="B217" s="80"/>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79"/>
      <c r="B218" s="80"/>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79"/>
      <c r="B219" s="80"/>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79"/>
      <c r="B220" s="80"/>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79"/>
      <c r="B221" s="80"/>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79"/>
      <c r="B222" s="80"/>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79"/>
      <c r="B223" s="80"/>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79"/>
      <c r="B224" s="80"/>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79"/>
      <c r="B225" s="80"/>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79"/>
      <c r="B226" s="80"/>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79"/>
      <c r="B227" s="80"/>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79"/>
      <c r="B228" s="80"/>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79"/>
      <c r="B229" s="80"/>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79"/>
      <c r="B230" s="80"/>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79"/>
      <c r="B231" s="80"/>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79"/>
      <c r="B232" s="80"/>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79"/>
      <c r="B233" s="80"/>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79"/>
      <c r="B234" s="80"/>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79"/>
      <c r="B235" s="80"/>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79"/>
      <c r="B236" s="80"/>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79"/>
      <c r="B237" s="80"/>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79"/>
      <c r="B238" s="80"/>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79"/>
      <c r="B239" s="80"/>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79"/>
      <c r="B240" s="80"/>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79"/>
      <c r="B241" s="80"/>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79"/>
      <c r="B242" s="80"/>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79"/>
      <c r="B243" s="80"/>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79"/>
      <c r="B244" s="80"/>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79"/>
      <c r="B245" s="80"/>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79"/>
      <c r="B246" s="80"/>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79"/>
      <c r="B247" s="80"/>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79"/>
      <c r="B248" s="80"/>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79"/>
      <c r="B249" s="80"/>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79"/>
      <c r="B250" s="80"/>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79"/>
      <c r="B251" s="80"/>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79"/>
      <c r="B252" s="80"/>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79"/>
      <c r="B253" s="80"/>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79"/>
      <c r="B254" s="80"/>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79"/>
      <c r="B255" s="80"/>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79"/>
      <c r="B256" s="80"/>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79"/>
      <c r="B257" s="80"/>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79"/>
      <c r="B258" s="80"/>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79"/>
      <c r="B259" s="80"/>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79"/>
      <c r="B260" s="80"/>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79"/>
      <c r="B261" s="80"/>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79"/>
      <c r="B262" s="80"/>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79"/>
      <c r="B263" s="80"/>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79"/>
      <c r="B264" s="80"/>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79"/>
      <c r="B265" s="80"/>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79"/>
      <c r="B266" s="80"/>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79"/>
      <c r="B267" s="80"/>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79"/>
      <c r="B268" s="80"/>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79"/>
      <c r="B269" s="80"/>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79"/>
      <c r="B270" s="80"/>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79"/>
      <c r="B271" s="80"/>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79"/>
      <c r="B272" s="80"/>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79"/>
      <c r="B273" s="80"/>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79"/>
      <c r="B274" s="80"/>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79"/>
      <c r="B275" s="80"/>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79"/>
      <c r="B276" s="80"/>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79"/>
      <c r="B277" s="80"/>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79"/>
      <c r="B278" s="80"/>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79"/>
      <c r="B279" s="80"/>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79"/>
      <c r="B280" s="80"/>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79"/>
      <c r="B281" s="80"/>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79"/>
      <c r="B282" s="80"/>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79"/>
      <c r="B283" s="80"/>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79"/>
      <c r="B284" s="80"/>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79"/>
      <c r="B285" s="80"/>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79"/>
      <c r="B286" s="80"/>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79"/>
      <c r="B287" s="80"/>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79"/>
      <c r="B288" s="80"/>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79"/>
      <c r="B289" s="80"/>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79"/>
      <c r="B290" s="80"/>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79"/>
      <c r="B291" s="80"/>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79"/>
      <c r="B292" s="80"/>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79"/>
      <c r="B293" s="80"/>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79"/>
      <c r="B294" s="80"/>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79"/>
      <c r="B295" s="80"/>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79"/>
      <c r="B296" s="80"/>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79"/>
      <c r="B297" s="80"/>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79"/>
      <c r="B298" s="80"/>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79"/>
      <c r="B299" s="80"/>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79"/>
      <c r="B300" s="80"/>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79"/>
      <c r="B301" s="80"/>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79"/>
      <c r="B302" s="80"/>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79"/>
      <c r="B303" s="80"/>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79"/>
      <c r="B304" s="80"/>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79"/>
      <c r="B305" s="80"/>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79"/>
      <c r="B306" s="80"/>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79"/>
      <c r="B307" s="80"/>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79"/>
      <c r="B308" s="80"/>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79"/>
      <c r="B309" s="80"/>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79"/>
      <c r="B310" s="80"/>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79"/>
      <c r="B311" s="80"/>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79"/>
      <c r="B312" s="80"/>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79"/>
      <c r="B313" s="80"/>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79"/>
      <c r="B314" s="80"/>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79"/>
      <c r="B315" s="80"/>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79"/>
      <c r="B316" s="80"/>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79"/>
      <c r="B317" s="80"/>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79"/>
      <c r="B318" s="80"/>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79"/>
      <c r="B319" s="80"/>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79"/>
      <c r="B320" s="80"/>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79"/>
      <c r="B321" s="80"/>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79"/>
      <c r="B322" s="80"/>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79"/>
      <c r="B323" s="80"/>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79"/>
      <c r="B324" s="80"/>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79"/>
      <c r="B325" s="80"/>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79"/>
      <c r="B326" s="80"/>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79"/>
      <c r="B327" s="80"/>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79"/>
      <c r="B328" s="80"/>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79"/>
      <c r="B329" s="80"/>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79"/>
      <c r="B330" s="80"/>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79"/>
      <c r="B331" s="80"/>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79"/>
      <c r="B332" s="80"/>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79"/>
      <c r="B333" s="80"/>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79"/>
      <c r="B334" s="80"/>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79"/>
      <c r="B335" s="80"/>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79"/>
      <c r="B336" s="80"/>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79"/>
      <c r="B337" s="80"/>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79"/>
      <c r="B338" s="80"/>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79"/>
      <c r="B339" s="80"/>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79"/>
      <c r="B340" s="80"/>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79"/>
      <c r="B341" s="80"/>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79"/>
      <c r="B342" s="80"/>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79"/>
      <c r="B343" s="80"/>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79"/>
      <c r="B344" s="80"/>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79"/>
      <c r="B345" s="80"/>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79"/>
      <c r="B346" s="80"/>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79"/>
      <c r="B347" s="80"/>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79"/>
      <c r="B348" s="80"/>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79"/>
      <c r="B349" s="80"/>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79"/>
      <c r="B350" s="80"/>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79"/>
      <c r="B351" s="80"/>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79"/>
      <c r="B352" s="80"/>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79"/>
      <c r="B353" s="80"/>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79"/>
      <c r="B354" s="80"/>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79"/>
      <c r="B355" s="80"/>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79"/>
      <c r="B356" s="80"/>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79"/>
      <c r="B357" s="80"/>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79"/>
      <c r="B358" s="80"/>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79"/>
      <c r="B359" s="80"/>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79"/>
      <c r="B360" s="80"/>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79"/>
      <c r="B361" s="80"/>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79"/>
      <c r="B362" s="80"/>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79"/>
      <c r="B363" s="80"/>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79"/>
      <c r="B364" s="80"/>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79"/>
      <c r="B365" s="80"/>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79"/>
      <c r="B366" s="80"/>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79"/>
      <c r="B367" s="80"/>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79"/>
      <c r="B368" s="80"/>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79"/>
      <c r="B369" s="80"/>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79"/>
      <c r="B370" s="80"/>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79"/>
      <c r="B371" s="80"/>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79"/>
      <c r="B372" s="80"/>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79"/>
      <c r="B373" s="80"/>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79"/>
      <c r="B374" s="80"/>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79"/>
      <c r="B375" s="80"/>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79"/>
      <c r="B376" s="80"/>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79"/>
      <c r="B377" s="80"/>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79"/>
      <c r="B378" s="80"/>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79"/>
      <c r="B379" s="80"/>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79"/>
      <c r="B380" s="80"/>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79"/>
      <c r="B381" s="80"/>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79"/>
      <c r="B382" s="80"/>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79"/>
      <c r="B383" s="80"/>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79"/>
      <c r="B384" s="80"/>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79"/>
      <c r="B385" s="80"/>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79"/>
      <c r="B386" s="80"/>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79"/>
      <c r="B387" s="80"/>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79"/>
      <c r="B388" s="80"/>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79"/>
      <c r="B389" s="80"/>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79"/>
      <c r="B390" s="80"/>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79"/>
      <c r="B391" s="80"/>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79"/>
      <c r="B392" s="80"/>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79"/>
      <c r="B393" s="80"/>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79"/>
      <c r="B394" s="80"/>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79"/>
      <c r="B395" s="80"/>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79"/>
      <c r="B396" s="80"/>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79"/>
      <c r="B397" s="80"/>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79"/>
      <c r="B398" s="80"/>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79"/>
      <c r="B399" s="80"/>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79"/>
      <c r="B400" s="80"/>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79"/>
      <c r="B401" s="80"/>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79"/>
      <c r="B402" s="80"/>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79"/>
      <c r="B403" s="80"/>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79"/>
      <c r="B404" s="80"/>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79"/>
      <c r="B405" s="80"/>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79"/>
      <c r="B406" s="80"/>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79"/>
      <c r="B407" s="80"/>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79"/>
      <c r="B408" s="80"/>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79"/>
      <c r="B409" s="80"/>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79"/>
      <c r="B410" s="80"/>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79"/>
      <c r="B411" s="80"/>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79"/>
      <c r="B412" s="80"/>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79"/>
      <c r="B413" s="80"/>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79"/>
      <c r="B414" s="80"/>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79"/>
      <c r="B415" s="80"/>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79"/>
      <c r="B416" s="80"/>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79"/>
      <c r="B417" s="80"/>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79"/>
      <c r="B418" s="80"/>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79"/>
      <c r="B419" s="80"/>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79"/>
      <c r="B420" s="80"/>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79"/>
      <c r="B421" s="80"/>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79"/>
      <c r="B422" s="80"/>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79"/>
      <c r="B423" s="80"/>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79"/>
      <c r="B424" s="80"/>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79"/>
      <c r="B425" s="80"/>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79"/>
      <c r="B426" s="80"/>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79"/>
      <c r="B427" s="80"/>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79"/>
      <c r="B428" s="80"/>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79"/>
      <c r="B429" s="80"/>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79"/>
      <c r="B430" s="80"/>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79"/>
      <c r="B431" s="80"/>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79"/>
      <c r="B432" s="80"/>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79"/>
      <c r="B433" s="80"/>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79"/>
      <c r="B434" s="80"/>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79"/>
      <c r="B435" s="80"/>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79"/>
      <c r="B436" s="80"/>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79"/>
      <c r="B437" s="80"/>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79"/>
      <c r="B438" s="80"/>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79"/>
      <c r="B439" s="80"/>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79"/>
      <c r="B440" s="80"/>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79"/>
      <c r="B441" s="80"/>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79"/>
      <c r="B442" s="80"/>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79"/>
      <c r="B443" s="80"/>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79"/>
      <c r="B444" s="80"/>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79"/>
      <c r="B445" s="80"/>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79"/>
      <c r="B446" s="80"/>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79"/>
      <c r="B447" s="80"/>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79"/>
      <c r="B448" s="80"/>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79"/>
      <c r="B449" s="80"/>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79"/>
      <c r="B450" s="80"/>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79"/>
      <c r="B451" s="80"/>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79"/>
      <c r="B452" s="80"/>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79"/>
      <c r="B453" s="80"/>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79"/>
      <c r="B454" s="80"/>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79"/>
      <c r="B455" s="80"/>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79"/>
      <c r="B456" s="80"/>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79"/>
      <c r="B457" s="80"/>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79"/>
      <c r="B458" s="80"/>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79"/>
      <c r="B459" s="80"/>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79"/>
      <c r="B460" s="80"/>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79"/>
      <c r="B461" s="80"/>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79"/>
      <c r="B462" s="80"/>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79"/>
      <c r="B463" s="80"/>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79"/>
      <c r="B464" s="80"/>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79"/>
      <c r="B465" s="80"/>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79"/>
      <c r="B466" s="80"/>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79"/>
      <c r="B467" s="80"/>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79"/>
      <c r="B468" s="80"/>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79"/>
      <c r="B469" s="80"/>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79"/>
      <c r="B470" s="80"/>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79"/>
      <c r="B471" s="80"/>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79"/>
      <c r="B472" s="80"/>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79"/>
      <c r="B473" s="80"/>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79"/>
      <c r="B474" s="80"/>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79"/>
      <c r="B475" s="80"/>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79"/>
      <c r="B476" s="80"/>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79"/>
      <c r="B477" s="80"/>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79"/>
      <c r="B478" s="80"/>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79"/>
      <c r="B479" s="80"/>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79"/>
      <c r="B480" s="80"/>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79"/>
      <c r="B481" s="80"/>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79"/>
      <c r="B482" s="80"/>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79"/>
      <c r="B483" s="80"/>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79"/>
      <c r="B484" s="80"/>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79"/>
      <c r="B485" s="80"/>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79"/>
      <c r="B486" s="80"/>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79"/>
      <c r="B487" s="80"/>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79"/>
      <c r="B488" s="80"/>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79"/>
      <c r="B489" s="80"/>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79"/>
      <c r="B490" s="80"/>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79"/>
      <c r="B491" s="80"/>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79"/>
      <c r="B492" s="80"/>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79"/>
      <c r="B493" s="80"/>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79"/>
      <c r="B494" s="80"/>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79"/>
      <c r="B495" s="80"/>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79"/>
      <c r="B496" s="80"/>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79"/>
      <c r="B497" s="80"/>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79"/>
      <c r="B498" s="80"/>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79"/>
      <c r="B499" s="80"/>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79"/>
      <c r="B500" s="80"/>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79"/>
      <c r="B501" s="80"/>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79"/>
      <c r="B502" s="80"/>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79"/>
      <c r="B503" s="80"/>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79"/>
      <c r="B504" s="80"/>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79"/>
      <c r="B505" s="80"/>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79"/>
      <c r="B506" s="80"/>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79"/>
      <c r="B507" s="80"/>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79"/>
      <c r="B508" s="80"/>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79"/>
      <c r="B509" s="80"/>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79"/>
      <c r="B510" s="80"/>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79"/>
      <c r="B511" s="80"/>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79"/>
      <c r="B512" s="80"/>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79"/>
      <c r="B513" s="80"/>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79"/>
      <c r="B514" s="80"/>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79"/>
      <c r="B515" s="80"/>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79"/>
      <c r="B516" s="80"/>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79"/>
      <c r="B517" s="80"/>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79"/>
      <c r="B518" s="80"/>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79"/>
      <c r="B519" s="80"/>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79"/>
      <c r="B520" s="80"/>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79"/>
      <c r="B521" s="80"/>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79"/>
      <c r="B522" s="80"/>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79"/>
      <c r="B523" s="80"/>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79"/>
      <c r="B524" s="80"/>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79"/>
      <c r="B525" s="80"/>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79"/>
      <c r="B526" s="80"/>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79"/>
      <c r="B527" s="80"/>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79"/>
      <c r="B528" s="80"/>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79"/>
      <c r="B529" s="80"/>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79"/>
      <c r="B530" s="80"/>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79"/>
      <c r="B531" s="80"/>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79"/>
      <c r="B532" s="80"/>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79"/>
      <c r="B533" s="80"/>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79"/>
      <c r="B534" s="80"/>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79"/>
      <c r="B535" s="80"/>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79"/>
      <c r="B536" s="80"/>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79"/>
      <c r="B537" s="80"/>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79"/>
      <c r="B538" s="80"/>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79"/>
      <c r="B539" s="80"/>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79"/>
      <c r="B540" s="80"/>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79"/>
      <c r="B541" s="80"/>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79"/>
      <c r="B542" s="80"/>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79"/>
      <c r="B543" s="80"/>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79"/>
      <c r="B544" s="80"/>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79"/>
      <c r="B545" s="80"/>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79"/>
      <c r="B546" s="80"/>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79"/>
      <c r="B547" s="80"/>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79"/>
      <c r="B548" s="80"/>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79"/>
      <c r="B549" s="80"/>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79"/>
      <c r="B550" s="80"/>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79"/>
      <c r="B551" s="80"/>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79"/>
      <c r="B552" s="80"/>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79"/>
      <c r="B553" s="80"/>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79"/>
      <c r="B554" s="80"/>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79"/>
      <c r="B555" s="80"/>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79"/>
      <c r="B556" s="80"/>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79"/>
      <c r="B557" s="80"/>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79"/>
      <c r="B558" s="80"/>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79"/>
      <c r="B559" s="80"/>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79"/>
      <c r="B560" s="80"/>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79"/>
      <c r="B561" s="80"/>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79"/>
      <c r="B562" s="80"/>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79"/>
      <c r="B563" s="80"/>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79"/>
      <c r="B564" s="80"/>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79"/>
      <c r="B565" s="80"/>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79"/>
      <c r="B566" s="80"/>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79"/>
      <c r="B567" s="80"/>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79"/>
      <c r="B568" s="80"/>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79"/>
      <c r="B569" s="80"/>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79"/>
      <c r="B570" s="80"/>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79"/>
      <c r="B571" s="80"/>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79"/>
      <c r="B572" s="80"/>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79"/>
      <c r="B573" s="80"/>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79"/>
      <c r="B574" s="80"/>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79"/>
      <c r="B575" s="80"/>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79"/>
      <c r="B576" s="80"/>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79"/>
      <c r="B577" s="80"/>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79"/>
      <c r="B578" s="80"/>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79"/>
      <c r="B579" s="80"/>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79"/>
      <c r="B580" s="80"/>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79"/>
      <c r="B581" s="80"/>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79"/>
      <c r="B582" s="80"/>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79"/>
      <c r="B583" s="80"/>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79"/>
      <c r="B584" s="80"/>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79"/>
      <c r="B585" s="80"/>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79"/>
      <c r="B586" s="80"/>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79"/>
      <c r="B587" s="80"/>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79"/>
      <c r="B588" s="80"/>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79"/>
      <c r="B589" s="80"/>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79"/>
      <c r="B590" s="80"/>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79"/>
      <c r="B591" s="80"/>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79"/>
      <c r="B592" s="80"/>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79"/>
      <c r="B593" s="80"/>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79"/>
      <c r="B594" s="80"/>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79"/>
      <c r="B595" s="80"/>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79"/>
      <c r="B596" s="80"/>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79"/>
      <c r="B597" s="80"/>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79"/>
      <c r="B598" s="80"/>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79"/>
      <c r="B599" s="80"/>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79"/>
      <c r="B600" s="80"/>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79"/>
      <c r="B601" s="80"/>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79"/>
      <c r="B602" s="80"/>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79"/>
      <c r="B603" s="80"/>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79"/>
      <c r="B604" s="80"/>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79"/>
      <c r="B605" s="80"/>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79"/>
      <c r="B606" s="80"/>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79"/>
      <c r="B607" s="80"/>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79"/>
      <c r="B608" s="80"/>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79"/>
      <c r="B609" s="80"/>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79"/>
      <c r="B610" s="80"/>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79"/>
      <c r="B611" s="80"/>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79"/>
      <c r="B612" s="80"/>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79"/>
      <c r="B613" s="80"/>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79"/>
      <c r="B614" s="80"/>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79"/>
      <c r="B615" s="80"/>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79"/>
      <c r="B616" s="80"/>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79"/>
      <c r="B617" s="80"/>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79"/>
      <c r="B618" s="80"/>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79"/>
      <c r="B619" s="80"/>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79"/>
      <c r="B620" s="80"/>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79"/>
      <c r="B621" s="80"/>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79"/>
      <c r="B622" s="80"/>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79"/>
      <c r="B623" s="80"/>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79"/>
      <c r="B624" s="80"/>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79"/>
      <c r="B625" s="80"/>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79"/>
      <c r="B626" s="80"/>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79"/>
      <c r="B627" s="80"/>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79"/>
      <c r="B628" s="80"/>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79"/>
      <c r="B629" s="80"/>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79"/>
      <c r="B630" s="80"/>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79"/>
      <c r="B631" s="80"/>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79"/>
      <c r="B632" s="80"/>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79"/>
      <c r="B633" s="80"/>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79"/>
      <c r="B634" s="80"/>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79"/>
      <c r="B635" s="80"/>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79"/>
      <c r="B636" s="80"/>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79"/>
      <c r="B637" s="80"/>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79"/>
      <c r="B638" s="80"/>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79"/>
      <c r="B639" s="80"/>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79"/>
      <c r="B640" s="80"/>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79"/>
      <c r="B641" s="80"/>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79"/>
      <c r="B642" s="80"/>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79"/>
      <c r="B643" s="80"/>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79"/>
      <c r="B644" s="80"/>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79"/>
      <c r="B645" s="80"/>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79"/>
      <c r="B646" s="80"/>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79"/>
      <c r="B647" s="80"/>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79"/>
      <c r="B648" s="80"/>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79"/>
      <c r="B649" s="80"/>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79"/>
      <c r="B650" s="80"/>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79"/>
      <c r="B651" s="80"/>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79"/>
      <c r="B652" s="80"/>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79"/>
      <c r="B653" s="80"/>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79"/>
      <c r="B654" s="80"/>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79"/>
      <c r="B655" s="80"/>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79"/>
      <c r="B656" s="80"/>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79"/>
      <c r="B657" s="80"/>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79"/>
      <c r="B658" s="80"/>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79"/>
      <c r="B659" s="80"/>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79"/>
      <c r="B660" s="80"/>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79"/>
      <c r="B661" s="80"/>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79"/>
      <c r="B662" s="80"/>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79"/>
      <c r="B663" s="80"/>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79"/>
      <c r="B664" s="80"/>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79"/>
      <c r="B665" s="80"/>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79"/>
      <c r="B666" s="80"/>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79"/>
      <c r="B667" s="80"/>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79"/>
      <c r="B668" s="80"/>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79"/>
      <c r="B669" s="80"/>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79"/>
      <c r="B670" s="80"/>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79"/>
      <c r="B671" s="80"/>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79"/>
      <c r="B672" s="80"/>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79"/>
      <c r="B673" s="80"/>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79"/>
      <c r="B674" s="80"/>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79"/>
      <c r="B675" s="80"/>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79"/>
      <c r="B676" s="80"/>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79"/>
      <c r="B677" s="80"/>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79"/>
      <c r="B678" s="80"/>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79"/>
      <c r="B679" s="80"/>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79"/>
      <c r="B680" s="80"/>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79"/>
      <c r="B681" s="80"/>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79"/>
      <c r="B682" s="80"/>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79"/>
      <c r="B683" s="80"/>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79"/>
      <c r="B684" s="80"/>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79"/>
      <c r="B685" s="80"/>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79"/>
      <c r="B686" s="80"/>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79"/>
      <c r="B687" s="80"/>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79"/>
      <c r="B688" s="80"/>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79"/>
      <c r="B689" s="80"/>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79"/>
      <c r="B690" s="80"/>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79"/>
      <c r="B691" s="80"/>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79"/>
      <c r="B692" s="80"/>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79"/>
      <c r="B693" s="80"/>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79"/>
      <c r="B694" s="80"/>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79"/>
      <c r="B695" s="80"/>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79"/>
      <c r="B696" s="80"/>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79"/>
      <c r="B697" s="80"/>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79"/>
      <c r="B698" s="80"/>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79"/>
      <c r="B699" s="80"/>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79"/>
      <c r="B700" s="80"/>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79"/>
      <c r="B701" s="80"/>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79"/>
      <c r="B702" s="80"/>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79"/>
      <c r="B703" s="80"/>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79"/>
      <c r="B704" s="80"/>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79"/>
      <c r="B705" s="80"/>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79"/>
      <c r="B706" s="80"/>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79"/>
      <c r="B707" s="80"/>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79"/>
      <c r="B708" s="80"/>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79"/>
      <c r="B709" s="80"/>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79"/>
      <c r="B710" s="80"/>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79"/>
      <c r="B711" s="80"/>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79"/>
      <c r="B712" s="80"/>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79"/>
      <c r="B713" s="80"/>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79"/>
      <c r="B714" s="80"/>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79"/>
      <c r="B715" s="80"/>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79"/>
      <c r="B716" s="80"/>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79"/>
      <c r="B717" s="80"/>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79"/>
      <c r="B718" s="80"/>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79"/>
      <c r="B719" s="80"/>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79"/>
      <c r="B720" s="80"/>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79"/>
      <c r="B721" s="80"/>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79"/>
      <c r="B722" s="80"/>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79"/>
      <c r="B723" s="80"/>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79"/>
      <c r="B724" s="80"/>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79"/>
      <c r="B725" s="80"/>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79"/>
      <c r="B726" s="80"/>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79"/>
      <c r="B727" s="80"/>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79"/>
      <c r="B728" s="80"/>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79"/>
      <c r="B729" s="80"/>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79"/>
      <c r="B730" s="80"/>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79"/>
      <c r="B731" s="80"/>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79"/>
      <c r="B732" s="80"/>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79"/>
      <c r="B733" s="80"/>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79"/>
      <c r="B734" s="80"/>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79"/>
      <c r="B735" s="80"/>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79"/>
      <c r="B736" s="80"/>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79"/>
      <c r="B737" s="80"/>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79"/>
      <c r="B738" s="80"/>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79"/>
      <c r="B739" s="80"/>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79"/>
      <c r="B740" s="80"/>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79"/>
      <c r="B741" s="80"/>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79"/>
      <c r="B742" s="80"/>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79"/>
      <c r="B743" s="80"/>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79"/>
      <c r="B744" s="80"/>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79"/>
      <c r="B745" s="80"/>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79"/>
      <c r="B746" s="80"/>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79"/>
      <c r="B747" s="80"/>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79"/>
      <c r="B748" s="80"/>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79"/>
      <c r="B749" s="80"/>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79"/>
      <c r="B750" s="80"/>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79"/>
      <c r="B751" s="80"/>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79"/>
      <c r="B752" s="80"/>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79"/>
      <c r="B753" s="80"/>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79"/>
      <c r="B754" s="80"/>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79"/>
      <c r="B755" s="80"/>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79"/>
      <c r="B756" s="80"/>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79"/>
      <c r="B757" s="80"/>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79"/>
      <c r="B758" s="80"/>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79"/>
      <c r="B759" s="80"/>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79"/>
      <c r="B760" s="80"/>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79"/>
      <c r="B761" s="80"/>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79"/>
      <c r="B762" s="80"/>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79"/>
      <c r="B763" s="80"/>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79"/>
      <c r="B764" s="80"/>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79"/>
      <c r="B765" s="80"/>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79"/>
      <c r="B766" s="80"/>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79"/>
      <c r="B767" s="80"/>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79"/>
      <c r="B768" s="80"/>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79"/>
      <c r="B769" s="80"/>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79"/>
      <c r="B770" s="80"/>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79"/>
      <c r="B771" s="80"/>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79"/>
      <c r="B772" s="80"/>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79"/>
      <c r="B773" s="80"/>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79"/>
      <c r="B774" s="80"/>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79"/>
      <c r="B775" s="80"/>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79"/>
      <c r="B776" s="80"/>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79"/>
      <c r="B777" s="80"/>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79"/>
      <c r="B778" s="80"/>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79"/>
      <c r="B779" s="80"/>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79"/>
      <c r="B780" s="80"/>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79"/>
      <c r="B781" s="80"/>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79"/>
      <c r="B782" s="80"/>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79"/>
      <c r="B783" s="80"/>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79"/>
      <c r="B784" s="80"/>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79"/>
      <c r="B785" s="80"/>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79"/>
      <c r="B786" s="80"/>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79"/>
      <c r="B787" s="80"/>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79"/>
      <c r="B788" s="80"/>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79"/>
      <c r="B789" s="80"/>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79"/>
      <c r="B790" s="80"/>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79"/>
      <c r="B791" s="80"/>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79"/>
      <c r="B792" s="80"/>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79"/>
      <c r="B793" s="80"/>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79"/>
      <c r="B794" s="80"/>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79"/>
      <c r="B795" s="80"/>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79"/>
      <c r="B796" s="80"/>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79"/>
      <c r="B797" s="80"/>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79"/>
      <c r="B798" s="80"/>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79"/>
      <c r="B799" s="80"/>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79"/>
      <c r="B800" s="80"/>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79"/>
      <c r="B801" s="80"/>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79"/>
      <c r="B802" s="80"/>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79"/>
      <c r="B803" s="80"/>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79"/>
      <c r="B804" s="80"/>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79"/>
      <c r="B805" s="80"/>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79"/>
      <c r="B806" s="80"/>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79"/>
      <c r="B807" s="80"/>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79"/>
      <c r="B808" s="80"/>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79"/>
      <c r="B809" s="80"/>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79"/>
      <c r="B810" s="80"/>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79"/>
      <c r="B811" s="80"/>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79"/>
      <c r="B812" s="80"/>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79"/>
      <c r="B813" s="80"/>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79"/>
      <c r="B814" s="80"/>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79"/>
      <c r="B815" s="80"/>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79"/>
      <c r="B816" s="80"/>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79"/>
      <c r="B817" s="80"/>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79"/>
      <c r="B818" s="80"/>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79"/>
      <c r="B819" s="80"/>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79"/>
      <c r="B820" s="80"/>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79"/>
      <c r="B821" s="80"/>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79"/>
      <c r="B822" s="80"/>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79"/>
      <c r="B823" s="80"/>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79"/>
      <c r="B824" s="80"/>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79"/>
      <c r="B825" s="80"/>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79"/>
      <c r="B826" s="80"/>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79"/>
      <c r="B827" s="80"/>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79"/>
      <c r="B828" s="80"/>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79"/>
      <c r="B829" s="80"/>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79"/>
      <c r="B830" s="80"/>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79"/>
      <c r="B831" s="80"/>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79"/>
      <c r="B832" s="80"/>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79"/>
      <c r="B833" s="80"/>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79"/>
      <c r="B834" s="80"/>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79"/>
      <c r="B835" s="80"/>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79"/>
      <c r="B836" s="80"/>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79"/>
      <c r="B837" s="80"/>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79"/>
      <c r="B838" s="80"/>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79"/>
      <c r="B839" s="80"/>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79"/>
      <c r="B840" s="80"/>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79"/>
      <c r="B841" s="80"/>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79"/>
      <c r="B842" s="80"/>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79"/>
      <c r="B843" s="80"/>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79"/>
      <c r="B844" s="80"/>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79"/>
      <c r="B845" s="80"/>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79"/>
      <c r="B846" s="80"/>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79"/>
      <c r="B847" s="80"/>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79"/>
      <c r="B848" s="80"/>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79"/>
      <c r="B849" s="80"/>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79"/>
      <c r="B850" s="80"/>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79"/>
      <c r="B851" s="80"/>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79"/>
      <c r="B852" s="80"/>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79"/>
      <c r="B853" s="80"/>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79"/>
      <c r="B854" s="80"/>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79"/>
      <c r="B855" s="80"/>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79"/>
      <c r="B856" s="80"/>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79"/>
      <c r="B857" s="80"/>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79"/>
      <c r="B858" s="80"/>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79"/>
      <c r="B859" s="80"/>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79"/>
      <c r="B860" s="80"/>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79"/>
      <c r="B861" s="80"/>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79"/>
      <c r="B862" s="80"/>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79"/>
      <c r="B863" s="80"/>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79"/>
      <c r="B864" s="80"/>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79"/>
      <c r="B865" s="80"/>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79"/>
      <c r="B866" s="80"/>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79"/>
      <c r="B867" s="80"/>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79"/>
      <c r="B868" s="80"/>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79"/>
      <c r="B869" s="80"/>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79"/>
      <c r="B870" s="80"/>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79"/>
      <c r="B871" s="80"/>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79"/>
      <c r="B872" s="80"/>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79"/>
      <c r="B873" s="80"/>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79"/>
      <c r="B874" s="80"/>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79"/>
      <c r="B875" s="80"/>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79"/>
      <c r="B876" s="80"/>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79"/>
      <c r="B877" s="80"/>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79"/>
      <c r="B878" s="80"/>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79"/>
      <c r="B879" s="80"/>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79"/>
      <c r="B880" s="80"/>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79"/>
      <c r="B881" s="80"/>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79"/>
      <c r="B882" s="80"/>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79"/>
      <c r="B883" s="80"/>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79"/>
      <c r="B884" s="80"/>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79"/>
      <c r="B885" s="80"/>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79"/>
      <c r="B886" s="80"/>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79"/>
      <c r="B887" s="80"/>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79"/>
      <c r="B888" s="80"/>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79"/>
      <c r="B889" s="80"/>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79"/>
      <c r="B890" s="80"/>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79"/>
      <c r="B891" s="80"/>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79"/>
      <c r="B892" s="80"/>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79"/>
      <c r="B893" s="80"/>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79"/>
      <c r="B894" s="80"/>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79"/>
      <c r="B895" s="80"/>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79"/>
      <c r="B896" s="80"/>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79"/>
      <c r="B897" s="80"/>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79"/>
      <c r="B898" s="80"/>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79"/>
      <c r="B899" s="80"/>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79"/>
      <c r="B900" s="80"/>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79"/>
      <c r="B901" s="80"/>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79"/>
      <c r="B902" s="80"/>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79"/>
      <c r="B903" s="80"/>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79"/>
      <c r="B904" s="80"/>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79"/>
      <c r="B905" s="80"/>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79"/>
      <c r="B906" s="80"/>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79"/>
      <c r="B907" s="80"/>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79"/>
      <c r="B908" s="80"/>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79"/>
      <c r="B909" s="80"/>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79"/>
      <c r="B910" s="80"/>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79"/>
      <c r="B911" s="80"/>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79"/>
      <c r="B912" s="80"/>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79"/>
      <c r="B913" s="80"/>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79"/>
      <c r="B914" s="80"/>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79"/>
      <c r="B915" s="80"/>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79"/>
      <c r="B916" s="80"/>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79"/>
      <c r="B917" s="80"/>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79"/>
      <c r="B918" s="80"/>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79"/>
      <c r="B919" s="80"/>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79"/>
      <c r="B920" s="80"/>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79"/>
      <c r="B921" s="80"/>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79"/>
      <c r="B922" s="80"/>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79"/>
      <c r="B923" s="80"/>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79"/>
      <c r="B924" s="80"/>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79"/>
      <c r="B925" s="80"/>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79"/>
      <c r="B926" s="80"/>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79"/>
      <c r="B927" s="80"/>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79"/>
      <c r="B928" s="80"/>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79"/>
      <c r="B929" s="80"/>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79"/>
      <c r="B930" s="80"/>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79"/>
      <c r="B931" s="80"/>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79"/>
      <c r="B932" s="80"/>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79"/>
      <c r="B933" s="80"/>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79"/>
      <c r="B934" s="80"/>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79"/>
      <c r="B935" s="80"/>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79"/>
      <c r="B936" s="80"/>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79"/>
      <c r="B937" s="80"/>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79"/>
      <c r="B938" s="80"/>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79"/>
      <c r="B939" s="80"/>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79"/>
      <c r="B940" s="80"/>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79"/>
      <c r="B941" s="80"/>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79"/>
      <c r="B942" s="80"/>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79"/>
      <c r="B943" s="80"/>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79"/>
      <c r="B944" s="80"/>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79"/>
      <c r="B945" s="80"/>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79"/>
      <c r="B946" s="80"/>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79"/>
      <c r="B947" s="80"/>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79"/>
      <c r="B948" s="80"/>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79"/>
      <c r="B949" s="80"/>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79"/>
      <c r="B950" s="80"/>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79"/>
      <c r="B951" s="80"/>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79"/>
      <c r="B952" s="80"/>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79"/>
      <c r="B953" s="80"/>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79"/>
      <c r="B954" s="80"/>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79"/>
      <c r="B955" s="80"/>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79"/>
      <c r="B956" s="80"/>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79"/>
      <c r="B957" s="80"/>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79"/>
      <c r="B958" s="80"/>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79"/>
      <c r="B959" s="80"/>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79"/>
      <c r="B960" s="80"/>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79"/>
      <c r="B961" s="80"/>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79"/>
      <c r="B962" s="80"/>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79"/>
      <c r="B963" s="80"/>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79"/>
      <c r="B964" s="80"/>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79"/>
      <c r="B965" s="80"/>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79"/>
      <c r="B966" s="80"/>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79"/>
      <c r="B967" s="80"/>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79"/>
      <c r="B968" s="80"/>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79"/>
      <c r="B969" s="80"/>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79"/>
      <c r="B970" s="80"/>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79"/>
      <c r="B971" s="80"/>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79"/>
      <c r="B972" s="80"/>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79"/>
      <c r="B973" s="80"/>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79"/>
      <c r="B974" s="80"/>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79"/>
      <c r="B975" s="80"/>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79"/>
      <c r="B976" s="80"/>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79"/>
      <c r="B977" s="80"/>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79"/>
      <c r="B978" s="80"/>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79"/>
      <c r="B979" s="80"/>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79"/>
      <c r="B980" s="80"/>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79"/>
      <c r="B981" s="80"/>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79"/>
      <c r="B982" s="80"/>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79"/>
      <c r="B983" s="80"/>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79"/>
      <c r="B984" s="80"/>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79"/>
      <c r="B985" s="80"/>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79"/>
      <c r="B986" s="80"/>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79"/>
      <c r="B987" s="80"/>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79"/>
      <c r="B988" s="80"/>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79"/>
      <c r="B989" s="80"/>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79"/>
      <c r="B990" s="80"/>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79"/>
      <c r="B991" s="80"/>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79"/>
      <c r="B992" s="80"/>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79"/>
      <c r="B993" s="80"/>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79"/>
      <c r="B994" s="80"/>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79"/>
      <c r="B995" s="80"/>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79"/>
      <c r="B996" s="80"/>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79"/>
      <c r="B997" s="80"/>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79"/>
      <c r="B998" s="80"/>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79"/>
      <c r="B999" s="80"/>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79"/>
      <c r="B1000" s="80"/>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FAUNALYTICS</v>
      </c>
      <c r="B1" s="10"/>
      <c r="C1" s="2">
        <f>'READ HERE FIRST'!B5</f>
        <v>2022</v>
      </c>
      <c r="D1" s="62"/>
      <c r="E1" s="63"/>
      <c r="F1" s="11"/>
      <c r="G1" s="11"/>
      <c r="H1" s="11"/>
      <c r="I1" s="11"/>
      <c r="J1" s="11"/>
      <c r="K1" s="11"/>
      <c r="L1" s="11"/>
      <c r="M1" s="11"/>
      <c r="N1" s="11"/>
      <c r="O1" s="11"/>
      <c r="P1" s="11"/>
      <c r="Q1" s="11"/>
      <c r="R1" s="11"/>
      <c r="S1" s="11"/>
      <c r="T1" s="11"/>
      <c r="U1" s="11"/>
      <c r="V1" s="11"/>
      <c r="W1" s="11"/>
      <c r="X1" s="11"/>
      <c r="Y1" s="11"/>
      <c r="Z1" s="11"/>
    </row>
    <row r="2">
      <c r="A2" s="67" t="s">
        <v>92</v>
      </c>
      <c r="B2" s="28">
        <v>1.0</v>
      </c>
      <c r="C2" s="29" t="s">
        <v>97</v>
      </c>
      <c r="D2" s="69"/>
      <c r="E2" s="70">
        <v>630140.0</v>
      </c>
      <c r="F2" s="11"/>
      <c r="G2" s="11"/>
      <c r="H2" s="11"/>
      <c r="I2" s="11"/>
      <c r="J2" s="11"/>
      <c r="K2" s="11"/>
      <c r="L2" s="11"/>
      <c r="M2" s="11"/>
      <c r="N2" s="11"/>
      <c r="O2" s="11"/>
      <c r="P2" s="11"/>
      <c r="Q2" s="11"/>
      <c r="R2" s="11"/>
      <c r="S2" s="11"/>
      <c r="T2" s="11"/>
      <c r="U2" s="11"/>
      <c r="V2" s="11"/>
      <c r="W2" s="11"/>
      <c r="X2" s="11"/>
      <c r="Y2" s="11"/>
      <c r="Z2" s="11"/>
    </row>
    <row r="3">
      <c r="A3" s="37"/>
      <c r="B3" s="28">
        <v>2.0</v>
      </c>
      <c r="C3" s="29" t="s">
        <v>101</v>
      </c>
      <c r="D3" s="72"/>
      <c r="E3" s="70">
        <v>565189.0</v>
      </c>
      <c r="F3" s="11"/>
      <c r="G3" s="11"/>
      <c r="H3" s="11"/>
      <c r="I3" s="11"/>
      <c r="J3" s="11"/>
      <c r="K3" s="11"/>
      <c r="L3" s="11"/>
      <c r="M3" s="11"/>
      <c r="N3" s="11"/>
      <c r="O3" s="11"/>
      <c r="P3" s="11"/>
      <c r="Q3" s="11"/>
      <c r="R3" s="11"/>
      <c r="S3" s="11"/>
      <c r="T3" s="11"/>
      <c r="U3" s="11"/>
      <c r="V3" s="11"/>
      <c r="W3" s="11"/>
      <c r="X3" s="11"/>
      <c r="Y3" s="11"/>
      <c r="Z3" s="11"/>
    </row>
    <row r="4">
      <c r="A4" s="37"/>
      <c r="B4" s="28">
        <v>3.0</v>
      </c>
      <c r="C4" s="29" t="s">
        <v>104</v>
      </c>
      <c r="D4" s="69"/>
      <c r="E4" s="70">
        <v>0.0</v>
      </c>
      <c r="F4" s="11"/>
      <c r="G4" s="11"/>
      <c r="H4" s="11"/>
      <c r="I4" s="11"/>
      <c r="J4" s="11"/>
      <c r="K4" s="11"/>
      <c r="L4" s="11"/>
      <c r="M4" s="11"/>
      <c r="N4" s="11"/>
      <c r="O4" s="11"/>
      <c r="P4" s="11"/>
      <c r="Q4" s="11"/>
      <c r="R4" s="11"/>
      <c r="S4" s="11"/>
      <c r="T4" s="11"/>
      <c r="U4" s="11"/>
      <c r="V4" s="11"/>
      <c r="W4" s="11"/>
      <c r="X4" s="11"/>
      <c r="Y4" s="11"/>
      <c r="Z4" s="11"/>
    </row>
    <row r="5">
      <c r="A5" s="37"/>
      <c r="B5" s="28">
        <v>4.0</v>
      </c>
      <c r="C5" s="29" t="s">
        <v>106</v>
      </c>
      <c r="D5" s="72"/>
      <c r="E5" s="70">
        <v>0.0</v>
      </c>
      <c r="F5" s="11"/>
      <c r="G5" s="11"/>
      <c r="H5" s="11"/>
      <c r="I5" s="11"/>
      <c r="J5" s="11"/>
      <c r="K5" s="11"/>
      <c r="L5" s="11"/>
      <c r="M5" s="11"/>
      <c r="N5" s="11"/>
      <c r="O5" s="11"/>
      <c r="P5" s="11"/>
      <c r="Q5" s="11"/>
      <c r="R5" s="11"/>
      <c r="S5" s="11"/>
      <c r="T5" s="11"/>
      <c r="U5" s="11"/>
      <c r="V5" s="11"/>
      <c r="W5" s="11"/>
      <c r="X5" s="11"/>
      <c r="Y5" s="11"/>
      <c r="Z5" s="11"/>
    </row>
    <row r="6">
      <c r="A6" s="37"/>
      <c r="B6" s="28">
        <v>5.0</v>
      </c>
      <c r="C6" s="31" t="s">
        <v>107</v>
      </c>
      <c r="D6" s="78"/>
      <c r="E6" s="70">
        <v>0.0</v>
      </c>
      <c r="F6" s="11"/>
      <c r="G6" s="11"/>
      <c r="H6" s="11"/>
      <c r="I6" s="11"/>
      <c r="J6" s="11"/>
      <c r="K6" s="11"/>
      <c r="L6" s="11"/>
      <c r="M6" s="11"/>
      <c r="N6" s="11"/>
      <c r="O6" s="11"/>
      <c r="P6" s="11"/>
      <c r="Q6" s="11"/>
      <c r="R6" s="11"/>
      <c r="S6" s="11"/>
      <c r="T6" s="11"/>
      <c r="U6" s="11"/>
      <c r="V6" s="11"/>
      <c r="W6" s="11"/>
      <c r="X6" s="11"/>
      <c r="Y6" s="11"/>
      <c r="Z6" s="11"/>
    </row>
    <row r="7">
      <c r="A7" s="37"/>
      <c r="B7" s="28">
        <v>6.0</v>
      </c>
      <c r="C7" s="31" t="s">
        <v>109</v>
      </c>
      <c r="D7" s="78"/>
      <c r="E7" s="70">
        <v>0.0</v>
      </c>
      <c r="F7" s="11"/>
      <c r="G7" s="11"/>
      <c r="H7" s="11"/>
      <c r="I7" s="11"/>
      <c r="J7" s="11"/>
      <c r="K7" s="11"/>
      <c r="L7" s="11"/>
      <c r="M7" s="11"/>
      <c r="N7" s="11"/>
      <c r="O7" s="11"/>
      <c r="P7" s="11"/>
      <c r="Q7" s="11"/>
      <c r="R7" s="11"/>
      <c r="S7" s="11"/>
      <c r="T7" s="11"/>
      <c r="U7" s="11"/>
      <c r="V7" s="11"/>
      <c r="W7" s="11"/>
      <c r="X7" s="11"/>
      <c r="Y7" s="11"/>
      <c r="Z7" s="11"/>
    </row>
    <row r="8">
      <c r="A8" s="37"/>
      <c r="B8" s="28">
        <v>7.0</v>
      </c>
      <c r="C8" s="29" t="s">
        <v>110</v>
      </c>
      <c r="D8" s="72"/>
      <c r="E8" s="70">
        <v>0.0</v>
      </c>
      <c r="F8" s="11"/>
      <c r="G8" s="11"/>
      <c r="H8" s="11"/>
      <c r="I8" s="11"/>
      <c r="J8" s="11"/>
      <c r="K8" s="11"/>
      <c r="L8" s="11"/>
      <c r="M8" s="11"/>
      <c r="N8" s="11"/>
      <c r="O8" s="11"/>
      <c r="P8" s="11"/>
      <c r="Q8" s="11"/>
      <c r="R8" s="11"/>
      <c r="S8" s="11"/>
      <c r="T8" s="11"/>
      <c r="U8" s="11"/>
      <c r="V8" s="11"/>
      <c r="W8" s="11"/>
      <c r="X8" s="11"/>
      <c r="Y8" s="11"/>
      <c r="Z8" s="11"/>
    </row>
    <row r="9">
      <c r="A9" s="37"/>
      <c r="B9" s="28">
        <v>8.0</v>
      </c>
      <c r="C9" s="29" t="s">
        <v>111</v>
      </c>
      <c r="D9" s="72"/>
      <c r="E9" s="70">
        <v>0.0</v>
      </c>
      <c r="F9" s="11"/>
      <c r="G9" s="11"/>
      <c r="H9" s="11"/>
      <c r="I9" s="11"/>
      <c r="J9" s="11"/>
      <c r="K9" s="11"/>
      <c r="L9" s="11"/>
      <c r="M9" s="11"/>
      <c r="N9" s="11"/>
      <c r="O9" s="11"/>
      <c r="P9" s="11"/>
      <c r="Q9" s="11"/>
      <c r="R9" s="11"/>
      <c r="S9" s="11"/>
      <c r="T9" s="11"/>
      <c r="U9" s="11"/>
      <c r="V9" s="11"/>
      <c r="W9" s="11"/>
      <c r="X9" s="11"/>
      <c r="Y9" s="11"/>
      <c r="Z9" s="11"/>
    </row>
    <row r="10">
      <c r="A10" s="37"/>
      <c r="B10" s="28">
        <v>9.0</v>
      </c>
      <c r="C10" s="29" t="s">
        <v>112</v>
      </c>
      <c r="D10" s="69"/>
      <c r="E10" s="70">
        <v>0.0</v>
      </c>
      <c r="F10" s="11"/>
      <c r="G10" s="11"/>
      <c r="H10" s="11"/>
      <c r="I10" s="11"/>
      <c r="J10" s="11"/>
      <c r="K10" s="11"/>
      <c r="L10" s="11"/>
      <c r="M10" s="11"/>
      <c r="N10" s="11"/>
      <c r="O10" s="11"/>
      <c r="P10" s="11"/>
      <c r="Q10" s="11"/>
      <c r="R10" s="11"/>
      <c r="S10" s="11"/>
      <c r="T10" s="11"/>
      <c r="U10" s="11"/>
      <c r="V10" s="11"/>
      <c r="W10" s="11"/>
      <c r="X10" s="11"/>
      <c r="Y10" s="11"/>
      <c r="Z10" s="11"/>
    </row>
    <row r="11">
      <c r="A11" s="37"/>
      <c r="B11" s="28" t="s">
        <v>113</v>
      </c>
      <c r="C11" s="29" t="s">
        <v>114</v>
      </c>
      <c r="D11" s="70">
        <v>0.0</v>
      </c>
      <c r="E11" s="70">
        <v>0.0</v>
      </c>
      <c r="F11" s="11"/>
      <c r="G11" s="11"/>
      <c r="H11" s="11"/>
      <c r="I11" s="11"/>
      <c r="J11" s="11"/>
      <c r="K11" s="11"/>
      <c r="L11" s="11"/>
      <c r="M11" s="11"/>
      <c r="N11" s="11"/>
      <c r="O11" s="11"/>
      <c r="P11" s="11"/>
      <c r="Q11" s="11"/>
      <c r="R11" s="11"/>
      <c r="S11" s="11"/>
      <c r="T11" s="11"/>
      <c r="U11" s="11"/>
      <c r="V11" s="11"/>
      <c r="W11" s="11"/>
      <c r="X11" s="11"/>
      <c r="Y11" s="11"/>
      <c r="Z11" s="11"/>
    </row>
    <row r="12">
      <c r="A12" s="37"/>
      <c r="B12" s="28" t="s">
        <v>117</v>
      </c>
      <c r="C12" s="29" t="s">
        <v>118</v>
      </c>
      <c r="D12" s="70">
        <v>0.0</v>
      </c>
      <c r="E12" s="63">
        <f>D11-D12</f>
        <v>0</v>
      </c>
      <c r="F12" s="11"/>
      <c r="G12" s="11"/>
      <c r="H12" s="11"/>
      <c r="I12" s="11"/>
      <c r="J12" s="11"/>
      <c r="K12" s="11"/>
      <c r="L12" s="11"/>
      <c r="M12" s="11"/>
      <c r="N12" s="11"/>
      <c r="O12" s="11"/>
      <c r="P12" s="11"/>
      <c r="Q12" s="11"/>
      <c r="R12" s="11"/>
      <c r="S12" s="11"/>
      <c r="T12" s="11"/>
      <c r="U12" s="11"/>
      <c r="V12" s="11"/>
      <c r="W12" s="11"/>
      <c r="X12" s="11"/>
      <c r="Y12" s="11"/>
      <c r="Z12" s="11"/>
    </row>
    <row r="13">
      <c r="A13" s="37"/>
      <c r="B13" s="28">
        <v>11.0</v>
      </c>
      <c r="C13" s="29" t="s">
        <v>123</v>
      </c>
      <c r="D13" s="72"/>
      <c r="E13" s="70">
        <v>242991.0</v>
      </c>
      <c r="F13" s="11"/>
      <c r="G13" s="11"/>
      <c r="H13" s="11"/>
      <c r="I13" s="11"/>
      <c r="J13" s="11"/>
      <c r="K13" s="11"/>
      <c r="L13" s="11"/>
      <c r="M13" s="11"/>
      <c r="N13" s="11"/>
      <c r="O13" s="11"/>
      <c r="P13" s="11"/>
      <c r="Q13" s="11"/>
      <c r="R13" s="11"/>
      <c r="S13" s="11"/>
      <c r="T13" s="11"/>
      <c r="U13" s="11"/>
      <c r="V13" s="11"/>
      <c r="W13" s="11"/>
      <c r="X13" s="11"/>
      <c r="Y13" s="11"/>
      <c r="Z13" s="11"/>
    </row>
    <row r="14">
      <c r="A14" s="37"/>
      <c r="B14" s="28">
        <v>12.0</v>
      </c>
      <c r="C14" s="29" t="s">
        <v>124</v>
      </c>
      <c r="D14" s="72"/>
      <c r="E14" s="70">
        <v>0.0</v>
      </c>
      <c r="F14" s="11"/>
      <c r="G14" s="11"/>
      <c r="H14" s="11"/>
      <c r="I14" s="11"/>
      <c r="J14" s="11"/>
      <c r="K14" s="11"/>
      <c r="L14" s="11"/>
      <c r="M14" s="11"/>
      <c r="N14" s="11"/>
      <c r="O14" s="11"/>
      <c r="P14" s="11"/>
      <c r="Q14" s="11"/>
      <c r="R14" s="11"/>
      <c r="S14" s="11"/>
      <c r="T14" s="11"/>
      <c r="U14" s="11"/>
      <c r="V14" s="11"/>
      <c r="W14" s="11"/>
      <c r="X14" s="11"/>
      <c r="Y14" s="11"/>
      <c r="Z14" s="11"/>
    </row>
    <row r="15">
      <c r="A15" s="37"/>
      <c r="B15" s="28">
        <v>13.0</v>
      </c>
      <c r="C15" s="29" t="s">
        <v>125</v>
      </c>
      <c r="D15" s="72"/>
      <c r="E15" s="70">
        <v>0.0</v>
      </c>
      <c r="F15" s="11"/>
      <c r="G15" s="11"/>
      <c r="H15" s="11"/>
      <c r="I15" s="11"/>
      <c r="J15" s="11"/>
      <c r="K15" s="11"/>
      <c r="L15" s="11"/>
      <c r="M15" s="11"/>
      <c r="N15" s="11"/>
      <c r="O15" s="11"/>
      <c r="P15" s="11"/>
      <c r="Q15" s="11"/>
      <c r="R15" s="11"/>
      <c r="S15" s="11"/>
      <c r="T15" s="11"/>
      <c r="U15" s="11"/>
      <c r="V15" s="11"/>
      <c r="W15" s="11"/>
      <c r="X15" s="11"/>
      <c r="Y15" s="11"/>
      <c r="Z15" s="11"/>
    </row>
    <row r="16">
      <c r="A16" s="37"/>
      <c r="B16" s="28">
        <v>14.0</v>
      </c>
      <c r="C16" s="29" t="s">
        <v>127</v>
      </c>
      <c r="D16" s="72"/>
      <c r="E16" s="70">
        <v>0.0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29" t="s">
        <v>128</v>
      </c>
      <c r="D17" s="72"/>
      <c r="E17" s="70">
        <v>0.0</v>
      </c>
      <c r="F17" s="11"/>
      <c r="G17" s="11"/>
      <c r="H17" s="11"/>
      <c r="I17" s="11"/>
      <c r="J17" s="11"/>
      <c r="K17" s="11"/>
      <c r="L17" s="11"/>
      <c r="M17" s="11"/>
      <c r="N17" s="11"/>
      <c r="O17" s="11"/>
      <c r="P17" s="11"/>
      <c r="Q17" s="11"/>
      <c r="R17" s="11"/>
      <c r="S17" s="11"/>
      <c r="T17" s="11"/>
      <c r="U17" s="11"/>
      <c r="V17" s="11"/>
      <c r="W17" s="11"/>
      <c r="X17" s="11"/>
      <c r="Y17" s="11"/>
      <c r="Z17" s="11"/>
    </row>
    <row r="18">
      <c r="A18" s="48"/>
      <c r="B18" s="48">
        <v>16.0</v>
      </c>
      <c r="C18" s="49" t="s">
        <v>133</v>
      </c>
      <c r="D18" s="93"/>
      <c r="E18" s="95">
        <f>sum(E2:E17)</f>
        <v>1438320</v>
      </c>
      <c r="F18" s="11"/>
      <c r="G18" s="11"/>
      <c r="H18" s="11"/>
      <c r="I18" s="11"/>
      <c r="J18" s="11"/>
      <c r="K18" s="11"/>
      <c r="L18" s="11"/>
      <c r="M18" s="11"/>
      <c r="N18" s="11"/>
      <c r="O18" s="11"/>
      <c r="P18" s="11"/>
      <c r="Q18" s="11"/>
      <c r="R18" s="11"/>
      <c r="S18" s="11"/>
      <c r="T18" s="11"/>
      <c r="U18" s="11"/>
      <c r="V18" s="11"/>
      <c r="W18" s="11"/>
      <c r="X18" s="11"/>
      <c r="Y18" s="11"/>
      <c r="Z18" s="11"/>
    </row>
    <row r="19">
      <c r="A19" s="23" t="s">
        <v>139</v>
      </c>
      <c r="B19" s="98">
        <v>17.0</v>
      </c>
      <c r="C19" s="100" t="s">
        <v>144</v>
      </c>
      <c r="D19" s="101"/>
      <c r="E19" s="70">
        <v>310.0</v>
      </c>
      <c r="F19" s="11"/>
      <c r="G19" s="11"/>
      <c r="H19" s="11"/>
      <c r="I19" s="11"/>
      <c r="J19" s="11"/>
      <c r="K19" s="11"/>
      <c r="L19" s="11"/>
      <c r="M19" s="11"/>
      <c r="N19" s="11"/>
      <c r="O19" s="11"/>
      <c r="P19" s="11"/>
      <c r="Q19" s="11"/>
      <c r="R19" s="11"/>
      <c r="S19" s="11"/>
      <c r="T19" s="11"/>
      <c r="U19" s="11"/>
      <c r="V19" s="11"/>
      <c r="W19" s="11"/>
      <c r="X19" s="11"/>
      <c r="Y19" s="11"/>
      <c r="Z19" s="11"/>
    </row>
    <row r="20">
      <c r="A20" s="37"/>
      <c r="B20" s="98">
        <v>18.0</v>
      </c>
      <c r="C20" s="100" t="s">
        <v>149</v>
      </c>
      <c r="D20" s="101"/>
      <c r="E20" s="70">
        <v>0.0</v>
      </c>
      <c r="F20" s="11"/>
      <c r="G20" s="11"/>
      <c r="H20" s="11"/>
      <c r="I20" s="11"/>
      <c r="J20" s="11"/>
      <c r="K20" s="11"/>
      <c r="L20" s="11"/>
      <c r="M20" s="11"/>
      <c r="N20" s="11"/>
      <c r="O20" s="11"/>
      <c r="P20" s="11"/>
      <c r="Q20" s="11"/>
      <c r="R20" s="11"/>
      <c r="S20" s="11"/>
      <c r="T20" s="11"/>
      <c r="U20" s="11"/>
      <c r="V20" s="11"/>
      <c r="W20" s="11"/>
      <c r="X20" s="11"/>
      <c r="Y20" s="11"/>
      <c r="Z20" s="11"/>
    </row>
    <row r="21">
      <c r="A21" s="37"/>
      <c r="B21" s="98">
        <v>19.0</v>
      </c>
      <c r="C21" s="100" t="s">
        <v>150</v>
      </c>
      <c r="D21" s="101"/>
      <c r="E21" s="70">
        <v>0.0</v>
      </c>
      <c r="F21" s="11"/>
      <c r="G21" s="11"/>
      <c r="H21" s="11"/>
      <c r="I21" s="11"/>
      <c r="J21" s="11"/>
      <c r="K21" s="11"/>
      <c r="L21" s="11"/>
      <c r="M21" s="11"/>
      <c r="N21" s="11"/>
      <c r="O21" s="11"/>
      <c r="P21" s="11"/>
      <c r="Q21" s="11"/>
      <c r="R21" s="11"/>
      <c r="S21" s="11"/>
      <c r="T21" s="11"/>
      <c r="U21" s="11"/>
      <c r="V21" s="11"/>
      <c r="W21" s="11"/>
      <c r="X21" s="11"/>
      <c r="Y21" s="11"/>
      <c r="Z21" s="11"/>
    </row>
    <row r="22">
      <c r="A22" s="37"/>
      <c r="B22" s="98">
        <v>20.0</v>
      </c>
      <c r="C22" s="100" t="s">
        <v>151</v>
      </c>
      <c r="D22" s="101"/>
      <c r="E22" s="70">
        <v>0.0</v>
      </c>
      <c r="F22" s="11"/>
      <c r="G22" s="11"/>
      <c r="H22" s="11"/>
      <c r="I22" s="11"/>
      <c r="J22" s="11"/>
      <c r="K22" s="11"/>
      <c r="L22" s="11"/>
      <c r="M22" s="11"/>
      <c r="N22" s="11"/>
      <c r="O22" s="11"/>
      <c r="P22" s="11"/>
      <c r="Q22" s="11"/>
      <c r="R22" s="11"/>
      <c r="S22" s="11"/>
      <c r="T22" s="11"/>
      <c r="U22" s="11"/>
      <c r="V22" s="11"/>
      <c r="W22" s="11"/>
      <c r="X22" s="11"/>
      <c r="Y22" s="11"/>
      <c r="Z22" s="11"/>
    </row>
    <row r="23">
      <c r="A23" s="37"/>
      <c r="B23" s="98">
        <v>21.0</v>
      </c>
      <c r="C23" s="100" t="s">
        <v>153</v>
      </c>
      <c r="D23" s="101"/>
      <c r="E23" s="107">
        <v>0.0</v>
      </c>
      <c r="F23" s="11"/>
      <c r="G23" s="11"/>
      <c r="H23" s="11"/>
      <c r="I23" s="11"/>
      <c r="J23" s="11"/>
      <c r="K23" s="11"/>
      <c r="L23" s="11"/>
      <c r="M23" s="11"/>
      <c r="N23" s="11"/>
      <c r="O23" s="11"/>
      <c r="P23" s="11"/>
      <c r="Q23" s="11"/>
      <c r="R23" s="11"/>
      <c r="S23" s="11"/>
      <c r="T23" s="11"/>
      <c r="U23" s="11"/>
      <c r="V23" s="11"/>
      <c r="W23" s="11"/>
      <c r="X23" s="11"/>
      <c r="Y23" s="11"/>
      <c r="Z23" s="11"/>
    </row>
    <row r="24">
      <c r="A24" s="37"/>
      <c r="B24" s="98">
        <v>22.0</v>
      </c>
      <c r="C24" s="110" t="s">
        <v>157</v>
      </c>
      <c r="D24" s="112"/>
      <c r="E24" s="107">
        <v>0.0</v>
      </c>
      <c r="F24" s="11"/>
      <c r="G24" s="11"/>
      <c r="H24" s="11"/>
      <c r="I24" s="11"/>
      <c r="J24" s="11"/>
      <c r="K24" s="11"/>
      <c r="L24" s="11"/>
      <c r="M24" s="11"/>
      <c r="N24" s="11"/>
      <c r="O24" s="11"/>
      <c r="P24" s="11"/>
      <c r="Q24" s="11"/>
      <c r="R24" s="11"/>
      <c r="S24" s="11"/>
      <c r="T24" s="11"/>
      <c r="U24" s="11"/>
      <c r="V24" s="11"/>
      <c r="W24" s="11"/>
      <c r="X24" s="11"/>
      <c r="Y24" s="11"/>
      <c r="Z24" s="11"/>
    </row>
    <row r="25">
      <c r="A25" s="37"/>
      <c r="B25" s="98">
        <v>23.0</v>
      </c>
      <c r="C25" s="100" t="s">
        <v>159</v>
      </c>
      <c r="D25" s="113"/>
      <c r="E25" s="107">
        <v>0.0</v>
      </c>
      <c r="F25" s="11"/>
      <c r="G25" s="11"/>
      <c r="H25" s="11"/>
      <c r="I25" s="11"/>
      <c r="J25" s="11"/>
      <c r="K25" s="11"/>
      <c r="L25" s="11"/>
      <c r="M25" s="11"/>
      <c r="N25" s="11"/>
      <c r="O25" s="11"/>
      <c r="P25" s="11"/>
      <c r="Q25" s="11"/>
      <c r="R25" s="11"/>
      <c r="S25" s="11"/>
      <c r="T25" s="11"/>
      <c r="U25" s="11"/>
      <c r="V25" s="11"/>
      <c r="W25" s="11"/>
      <c r="X25" s="11"/>
      <c r="Y25" s="11"/>
      <c r="Z25" s="11"/>
    </row>
    <row r="26">
      <c r="A26" s="37"/>
      <c r="B26" s="98">
        <v>24.0</v>
      </c>
      <c r="C26" s="100" t="s">
        <v>162</v>
      </c>
      <c r="D26" s="101"/>
      <c r="E26" s="107">
        <v>0.0</v>
      </c>
      <c r="F26" s="11"/>
      <c r="G26" s="11"/>
      <c r="H26" s="11"/>
      <c r="I26" s="11"/>
      <c r="J26" s="11"/>
      <c r="K26" s="11"/>
      <c r="L26" s="11"/>
      <c r="M26" s="11"/>
      <c r="N26" s="11"/>
      <c r="O26" s="11"/>
      <c r="P26" s="11"/>
      <c r="Q26" s="11"/>
      <c r="R26" s="11"/>
      <c r="S26" s="11"/>
      <c r="T26" s="11"/>
      <c r="U26" s="11"/>
      <c r="V26" s="11"/>
      <c r="W26" s="11"/>
      <c r="X26" s="11"/>
      <c r="Y26" s="11"/>
      <c r="Z26" s="11"/>
    </row>
    <row r="27">
      <c r="A27" s="45"/>
      <c r="B27" s="98">
        <v>25.0</v>
      </c>
      <c r="C27" s="100" t="s">
        <v>164</v>
      </c>
      <c r="D27" s="101"/>
      <c r="E27" s="107">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6" t="s">
        <v>167</v>
      </c>
      <c r="D28" s="118"/>
      <c r="E28" s="119">
        <f>sum(E19:E27)</f>
        <v>310</v>
      </c>
      <c r="F28" s="11"/>
      <c r="G28" s="11"/>
      <c r="H28" s="11"/>
      <c r="I28" s="11"/>
      <c r="J28" s="11"/>
      <c r="K28" s="11"/>
      <c r="L28" s="11"/>
      <c r="M28" s="11"/>
      <c r="N28" s="11"/>
      <c r="O28" s="11"/>
      <c r="P28" s="11"/>
      <c r="Q28" s="11"/>
      <c r="R28" s="11"/>
      <c r="S28" s="11"/>
      <c r="T28" s="11"/>
      <c r="U28" s="11"/>
      <c r="V28" s="11"/>
      <c r="W28" s="11"/>
      <c r="X28" s="11"/>
      <c r="Y28" s="11"/>
      <c r="Z28" s="11"/>
    </row>
    <row r="29">
      <c r="A29" s="73" t="s">
        <v>169</v>
      </c>
      <c r="B29" s="120"/>
      <c r="C29" s="122" t="s">
        <v>170</v>
      </c>
      <c r="D29" s="123"/>
      <c r="E29" s="124"/>
      <c r="F29" s="11"/>
      <c r="G29" s="11"/>
      <c r="H29" s="11"/>
      <c r="I29" s="11"/>
      <c r="J29" s="11"/>
      <c r="K29" s="11"/>
      <c r="L29" s="11"/>
      <c r="M29" s="11"/>
      <c r="N29" s="11"/>
      <c r="O29" s="11"/>
      <c r="P29" s="11"/>
      <c r="Q29" s="11"/>
      <c r="R29" s="11"/>
      <c r="S29" s="11"/>
      <c r="T29" s="11"/>
      <c r="U29" s="11"/>
      <c r="V29" s="11"/>
      <c r="W29" s="11"/>
      <c r="X29" s="11"/>
      <c r="Y29" s="11"/>
      <c r="Z29" s="11"/>
    </row>
    <row r="30">
      <c r="A30" s="37"/>
      <c r="B30" s="98">
        <v>27.0</v>
      </c>
      <c r="C30" s="100" t="s">
        <v>171</v>
      </c>
      <c r="D30" s="101"/>
      <c r="E30" s="107">
        <v>1438010.0</v>
      </c>
      <c r="F30" s="11"/>
      <c r="G30" s="11"/>
      <c r="H30" s="11"/>
      <c r="I30" s="11"/>
      <c r="J30" s="11"/>
      <c r="K30" s="11"/>
      <c r="L30" s="11"/>
      <c r="M30" s="11"/>
      <c r="N30" s="11"/>
      <c r="O30" s="11"/>
      <c r="P30" s="11"/>
      <c r="Q30" s="11"/>
      <c r="R30" s="11"/>
      <c r="S30" s="11"/>
      <c r="T30" s="11"/>
      <c r="U30" s="11"/>
      <c r="V30" s="11"/>
      <c r="W30" s="11"/>
      <c r="X30" s="11"/>
      <c r="Y30" s="11"/>
      <c r="Z30" s="11"/>
    </row>
    <row r="31">
      <c r="A31" s="37"/>
      <c r="B31" s="98">
        <v>28.0</v>
      </c>
      <c r="C31" s="100" t="s">
        <v>172</v>
      </c>
      <c r="D31" s="101"/>
      <c r="E31" s="70">
        <v>0.0</v>
      </c>
      <c r="F31" s="11"/>
      <c r="G31" s="11"/>
      <c r="H31" s="11"/>
      <c r="I31" s="11"/>
      <c r="J31" s="11"/>
      <c r="K31" s="11"/>
      <c r="L31" s="11"/>
      <c r="M31" s="11"/>
      <c r="N31" s="11"/>
      <c r="O31" s="11"/>
      <c r="P31" s="11"/>
      <c r="Q31" s="11"/>
      <c r="R31" s="11"/>
      <c r="S31" s="11"/>
      <c r="T31" s="11"/>
      <c r="U31" s="11"/>
      <c r="V31" s="11"/>
      <c r="W31" s="11"/>
      <c r="X31" s="11"/>
      <c r="Y31" s="11"/>
      <c r="Z31" s="11"/>
    </row>
    <row r="32">
      <c r="A32" s="37"/>
      <c r="B32" s="120"/>
      <c r="C32" s="122" t="s">
        <v>174</v>
      </c>
      <c r="D32" s="123"/>
      <c r="E32" s="124"/>
      <c r="F32" s="11"/>
      <c r="G32" s="11"/>
      <c r="H32" s="11"/>
      <c r="I32" s="11"/>
      <c r="J32" s="11"/>
      <c r="K32" s="11"/>
      <c r="L32" s="11"/>
      <c r="M32" s="11"/>
      <c r="N32" s="11"/>
      <c r="O32" s="11"/>
      <c r="P32" s="11"/>
      <c r="Q32" s="11"/>
      <c r="R32" s="11"/>
      <c r="S32" s="11"/>
      <c r="T32" s="11"/>
      <c r="U32" s="11"/>
      <c r="V32" s="11"/>
      <c r="W32" s="11"/>
      <c r="X32" s="11"/>
      <c r="Y32" s="11"/>
      <c r="Z32" s="11"/>
    </row>
    <row r="33">
      <c r="A33" s="37"/>
      <c r="B33" s="98">
        <v>29.0</v>
      </c>
      <c r="C33" s="100" t="s">
        <v>175</v>
      </c>
      <c r="D33" s="101"/>
      <c r="E33" s="107">
        <v>0.0</v>
      </c>
      <c r="F33" s="11"/>
      <c r="G33" s="11"/>
      <c r="H33" s="11"/>
      <c r="I33" s="11"/>
      <c r="J33" s="11"/>
      <c r="K33" s="11"/>
      <c r="L33" s="11"/>
      <c r="M33" s="11"/>
      <c r="N33" s="11"/>
      <c r="O33" s="11"/>
      <c r="P33" s="11"/>
      <c r="Q33" s="11"/>
      <c r="R33" s="11"/>
      <c r="S33" s="11"/>
      <c r="T33" s="11"/>
      <c r="U33" s="11"/>
      <c r="V33" s="11"/>
      <c r="W33" s="11"/>
      <c r="X33" s="11"/>
      <c r="Y33" s="11"/>
      <c r="Z33" s="11"/>
    </row>
    <row r="34">
      <c r="A34" s="37"/>
      <c r="B34" s="98">
        <v>30.0</v>
      </c>
      <c r="C34" s="100" t="s">
        <v>176</v>
      </c>
      <c r="D34" s="113"/>
      <c r="E34" s="107">
        <v>0.0</v>
      </c>
      <c r="F34" s="11"/>
      <c r="G34" s="11"/>
      <c r="H34" s="11"/>
      <c r="I34" s="11"/>
      <c r="J34" s="11"/>
      <c r="K34" s="11"/>
      <c r="L34" s="11"/>
      <c r="M34" s="11"/>
      <c r="N34" s="11"/>
      <c r="O34" s="11"/>
      <c r="P34" s="11"/>
      <c r="Q34" s="11"/>
      <c r="R34" s="11"/>
      <c r="S34" s="11"/>
      <c r="T34" s="11"/>
      <c r="U34" s="11"/>
      <c r="V34" s="11"/>
      <c r="W34" s="11"/>
      <c r="X34" s="11"/>
      <c r="Y34" s="11"/>
      <c r="Z34" s="11"/>
    </row>
    <row r="35">
      <c r="A35" s="45"/>
      <c r="B35" s="98">
        <v>31.0</v>
      </c>
      <c r="C35" s="100" t="s">
        <v>177</v>
      </c>
      <c r="D35" s="113"/>
      <c r="E35" s="107">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6" t="s">
        <v>178</v>
      </c>
      <c r="D36" s="131"/>
      <c r="E36" s="119">
        <f>sum(E30:E35)</f>
        <v>1438010</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1438320</v>
      </c>
      <c r="F37" s="11"/>
      <c r="G37" s="11"/>
      <c r="H37" s="11"/>
      <c r="I37" s="11"/>
      <c r="J37" s="11"/>
      <c r="K37" s="11"/>
      <c r="L37" s="11"/>
      <c r="M37" s="11"/>
      <c r="N37" s="11"/>
      <c r="O37" s="11"/>
      <c r="P37" s="11"/>
      <c r="Q37" s="11"/>
      <c r="R37" s="11"/>
      <c r="S37" s="11"/>
      <c r="T37" s="11"/>
      <c r="U37" s="11"/>
      <c r="V37" s="11"/>
      <c r="W37" s="11"/>
      <c r="X37" s="11"/>
      <c r="Y37" s="11"/>
      <c r="Z37" s="11"/>
    </row>
    <row r="38">
      <c r="A38" s="11"/>
      <c r="B38" s="11"/>
      <c r="C38" s="80"/>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0"/>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0"/>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0"/>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0"/>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0"/>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0"/>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0"/>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0"/>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0"/>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0"/>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0"/>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0"/>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0"/>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0"/>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0"/>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0"/>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0"/>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0"/>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0"/>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0"/>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0"/>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0"/>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0"/>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0"/>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0"/>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0"/>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0"/>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0"/>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0"/>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0"/>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0"/>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0"/>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0"/>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0"/>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0"/>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0"/>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0"/>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0"/>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0"/>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0"/>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0"/>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0"/>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0"/>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0"/>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0"/>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0"/>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0"/>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0"/>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0"/>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0"/>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0"/>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0"/>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0"/>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0"/>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0"/>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0"/>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0"/>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0"/>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0"/>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0"/>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0"/>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0"/>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0"/>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0"/>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0"/>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0"/>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0"/>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0"/>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0"/>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0"/>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0"/>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0"/>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0"/>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0"/>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0"/>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0"/>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0"/>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0"/>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0"/>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0"/>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0"/>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0"/>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0"/>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0"/>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0"/>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0"/>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0"/>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0"/>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0"/>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0"/>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0"/>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0"/>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0"/>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0"/>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0"/>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0"/>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0"/>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0"/>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0"/>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0"/>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0"/>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0"/>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0"/>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0"/>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0"/>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0"/>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0"/>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0"/>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0"/>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0"/>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0"/>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0"/>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0"/>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0"/>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0"/>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0"/>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0"/>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0"/>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0"/>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0"/>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0"/>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0"/>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0"/>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0"/>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0"/>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0"/>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0"/>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0"/>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0"/>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0"/>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0"/>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0"/>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0"/>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0"/>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0"/>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0"/>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0"/>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0"/>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0"/>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0"/>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0"/>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0"/>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0"/>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0"/>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0"/>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0"/>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0"/>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0"/>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0"/>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0"/>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0"/>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0"/>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0"/>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0"/>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0"/>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0"/>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0"/>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0"/>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0"/>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0"/>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0"/>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0"/>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0"/>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0"/>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0"/>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0"/>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0"/>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0"/>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0"/>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0"/>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0"/>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0"/>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0"/>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0"/>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0"/>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0"/>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0"/>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0"/>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0"/>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0"/>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0"/>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0"/>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0"/>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0"/>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0"/>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0"/>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0"/>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0"/>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0"/>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0"/>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0"/>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0"/>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0"/>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0"/>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0"/>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0"/>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0"/>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0"/>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0"/>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0"/>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0"/>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0"/>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0"/>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0"/>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0"/>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0"/>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0"/>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0"/>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0"/>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0"/>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0"/>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0"/>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0"/>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0"/>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0"/>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0"/>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0"/>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0"/>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0"/>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0"/>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0"/>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0"/>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0"/>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0"/>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0"/>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0"/>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0"/>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0"/>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0"/>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0"/>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0"/>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0"/>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0"/>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0"/>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0"/>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0"/>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0"/>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0"/>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0"/>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0"/>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0"/>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0"/>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0"/>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0"/>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0"/>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0"/>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0"/>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0"/>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0"/>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0"/>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0"/>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0"/>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0"/>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0"/>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0"/>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0"/>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0"/>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0"/>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0"/>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0"/>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0"/>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0"/>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0"/>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0"/>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0"/>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0"/>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0"/>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0"/>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0"/>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0"/>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0"/>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0"/>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0"/>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0"/>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0"/>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0"/>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0"/>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0"/>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0"/>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0"/>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0"/>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0"/>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0"/>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0"/>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0"/>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0"/>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0"/>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0"/>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0"/>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0"/>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0"/>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0"/>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0"/>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0"/>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0"/>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0"/>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0"/>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0"/>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0"/>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0"/>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0"/>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0"/>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0"/>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0"/>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0"/>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0"/>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0"/>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0"/>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0"/>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0"/>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0"/>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0"/>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0"/>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0"/>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0"/>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0"/>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0"/>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0"/>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0"/>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0"/>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0"/>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0"/>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0"/>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0"/>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0"/>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0"/>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0"/>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0"/>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0"/>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0"/>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0"/>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0"/>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0"/>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0"/>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0"/>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0"/>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0"/>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0"/>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0"/>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0"/>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0"/>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0"/>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0"/>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0"/>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0"/>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0"/>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0"/>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0"/>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0"/>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0"/>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0"/>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0"/>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0"/>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0"/>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0"/>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0"/>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0"/>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0"/>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0"/>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0"/>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0"/>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0"/>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0"/>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0"/>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0"/>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0"/>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0"/>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0"/>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0"/>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0"/>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0"/>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0"/>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0"/>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0"/>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0"/>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0"/>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0"/>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0"/>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0"/>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0"/>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0"/>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0"/>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0"/>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0"/>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0"/>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0"/>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0"/>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0"/>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0"/>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0"/>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0"/>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0"/>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0"/>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0"/>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0"/>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0"/>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0"/>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0"/>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0"/>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0"/>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0"/>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0"/>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0"/>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0"/>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0"/>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0"/>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0"/>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0"/>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0"/>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0"/>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0"/>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0"/>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0"/>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0"/>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0"/>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0"/>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0"/>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0"/>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0"/>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0"/>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0"/>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0"/>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0"/>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0"/>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0"/>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0"/>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0"/>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0"/>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0"/>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0"/>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0"/>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0"/>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0"/>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0"/>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0"/>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0"/>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0"/>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0"/>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0"/>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0"/>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0"/>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0"/>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0"/>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0"/>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0"/>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0"/>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0"/>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0"/>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0"/>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0"/>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0"/>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0"/>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0"/>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0"/>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0"/>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0"/>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0"/>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0"/>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0"/>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0"/>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0"/>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0"/>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0"/>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0"/>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0"/>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0"/>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0"/>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0"/>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0"/>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0"/>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0"/>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0"/>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0"/>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0"/>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0"/>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0"/>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0"/>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0"/>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0"/>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0"/>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0"/>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0"/>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0"/>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0"/>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0"/>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0"/>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0"/>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0"/>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0"/>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0"/>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0"/>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0"/>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0"/>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0"/>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0"/>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0"/>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0"/>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0"/>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0"/>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0"/>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0"/>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0"/>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0"/>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0"/>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0"/>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0"/>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0"/>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0"/>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0"/>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0"/>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0"/>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0"/>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0"/>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0"/>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0"/>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0"/>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0"/>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0"/>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0"/>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0"/>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0"/>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0"/>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0"/>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0"/>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0"/>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0"/>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0"/>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0"/>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0"/>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0"/>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0"/>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0"/>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0"/>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0"/>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0"/>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0"/>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0"/>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0"/>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0"/>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0"/>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0"/>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0"/>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0"/>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0"/>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0"/>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0"/>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0"/>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0"/>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0"/>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0"/>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0"/>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0"/>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0"/>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0"/>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0"/>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0"/>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0"/>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0"/>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0"/>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0"/>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0"/>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0"/>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0"/>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0"/>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0"/>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0"/>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0"/>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0"/>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0"/>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0"/>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0"/>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0"/>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0"/>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0"/>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0"/>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0"/>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0"/>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0"/>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0"/>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0"/>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0"/>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0"/>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0"/>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0"/>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0"/>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0"/>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0"/>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0"/>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0"/>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0"/>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0"/>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0"/>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0"/>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0"/>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0"/>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0"/>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0"/>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0"/>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0"/>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0"/>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0"/>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0"/>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0"/>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0"/>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0"/>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0"/>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0"/>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0"/>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0"/>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0"/>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0"/>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0"/>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0"/>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0"/>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0"/>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0"/>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0"/>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0"/>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0"/>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0"/>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0"/>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0"/>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0"/>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0"/>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0"/>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0"/>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0"/>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0"/>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0"/>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0"/>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0"/>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0"/>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0"/>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0"/>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0"/>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0"/>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0"/>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0"/>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0"/>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0"/>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0"/>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0"/>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0"/>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0"/>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0"/>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0"/>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0"/>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0"/>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0"/>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0"/>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0"/>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0"/>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0"/>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0"/>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0"/>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0"/>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0"/>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0"/>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0"/>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0"/>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0"/>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0"/>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0"/>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0"/>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0"/>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0"/>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0"/>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0"/>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0"/>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0"/>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0"/>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0"/>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0"/>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0"/>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0"/>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0"/>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0"/>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0"/>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0"/>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0"/>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0"/>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0"/>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0"/>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0"/>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0"/>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0"/>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0"/>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0"/>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0"/>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0"/>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0"/>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0"/>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0"/>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0"/>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0"/>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0"/>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0"/>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0"/>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0"/>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0"/>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0"/>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0"/>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0"/>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0"/>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0"/>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0"/>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0"/>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0"/>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0"/>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0"/>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0"/>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0"/>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0"/>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0"/>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0"/>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0"/>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0"/>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0"/>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0"/>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0"/>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0"/>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0"/>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0"/>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0"/>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0"/>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0"/>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0"/>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0"/>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0"/>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0"/>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0"/>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0"/>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0"/>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0"/>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0"/>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0"/>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0"/>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0"/>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0"/>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0"/>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0"/>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0"/>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0"/>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0"/>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0"/>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0"/>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0"/>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0"/>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0"/>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0"/>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0"/>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0"/>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0"/>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0"/>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0"/>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0"/>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0"/>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0"/>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0"/>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0"/>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0"/>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0"/>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0"/>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0"/>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0"/>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0"/>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0"/>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0"/>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0"/>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0"/>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0"/>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0"/>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0"/>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0"/>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0"/>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0"/>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0"/>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0"/>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0"/>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0"/>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0"/>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0"/>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0"/>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0"/>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0"/>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0"/>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0"/>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0"/>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0"/>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0"/>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0"/>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0"/>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0"/>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0"/>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0"/>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0"/>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0"/>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0"/>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0"/>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0"/>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0"/>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0"/>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0"/>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0"/>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0"/>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0"/>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0"/>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0"/>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0"/>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0"/>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0"/>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0"/>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0"/>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0"/>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0"/>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0"/>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0"/>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0"/>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0"/>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0"/>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0"/>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0"/>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0"/>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0"/>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0"/>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0"/>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0"/>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0"/>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0"/>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0"/>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0"/>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0"/>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0"/>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0"/>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0"/>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0"/>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0"/>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0"/>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0"/>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0"/>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0"/>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0"/>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0"/>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0"/>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0"/>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0"/>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0"/>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0"/>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0"/>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0"/>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0"/>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0"/>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0"/>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0"/>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0"/>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0"/>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0"/>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0"/>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0"/>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0"/>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0"/>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0"/>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0"/>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0"/>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0"/>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0"/>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0"/>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0"/>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0"/>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0"/>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0"/>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0"/>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0"/>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0"/>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0"/>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0"/>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0"/>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0"/>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0"/>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0"/>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0"/>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0"/>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0"/>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0"/>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0"/>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0"/>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0"/>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0"/>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0"/>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0"/>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0"/>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0"/>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0"/>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0"/>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0"/>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0"/>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0"/>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0"/>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0"/>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0"/>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0"/>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0"/>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0"/>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0"/>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0"/>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0"/>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0"/>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0"/>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0"/>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0"/>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0"/>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0"/>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0"/>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0"/>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0"/>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0"/>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0"/>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0"/>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0"/>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0"/>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0"/>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0"/>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0"/>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0"/>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0"/>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0"/>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0"/>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0"/>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0"/>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0"/>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0"/>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0"/>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0"/>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0"/>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0"/>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0"/>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0"/>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0"/>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0"/>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0"/>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0"/>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0"/>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0"/>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0"/>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0"/>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0"/>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0"/>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0"/>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0"/>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0"/>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0"/>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0"/>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0"/>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0"/>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0"/>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0"/>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0"/>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0"/>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0"/>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0"/>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FAUNALYTICS</v>
      </c>
      <c r="B1" s="2">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180</v>
      </c>
      <c r="B2" s="10"/>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2022'!C40</f>
        <v>772551</v>
      </c>
      <c r="E3" s="146"/>
      <c r="F3" s="11"/>
      <c r="G3" s="11"/>
      <c r="H3" s="11"/>
      <c r="I3" s="11"/>
      <c r="J3" s="11"/>
      <c r="K3" s="11"/>
      <c r="L3" s="11"/>
      <c r="M3" s="11"/>
      <c r="N3" s="11"/>
      <c r="O3" s="11"/>
      <c r="P3" s="11"/>
      <c r="Q3" s="11"/>
      <c r="R3" s="11"/>
      <c r="S3" s="11"/>
      <c r="T3" s="11"/>
      <c r="U3" s="11"/>
      <c r="V3" s="11"/>
      <c r="W3" s="11"/>
      <c r="X3" s="11"/>
      <c r="Y3" s="11"/>
    </row>
    <row r="4">
      <c r="A4" s="138"/>
      <c r="B4" s="37"/>
      <c r="C4" s="144" t="s">
        <v>183</v>
      </c>
      <c r="D4" s="145">
        <f>'Expenses 2022'!C31</f>
        <v>0</v>
      </c>
      <c r="E4" s="146"/>
      <c r="F4" s="11"/>
      <c r="G4" s="11"/>
      <c r="H4" s="11"/>
      <c r="I4" s="11"/>
      <c r="J4" s="11"/>
      <c r="K4" s="11"/>
      <c r="L4" s="11"/>
      <c r="M4" s="11"/>
      <c r="N4" s="11"/>
      <c r="O4" s="11"/>
      <c r="P4" s="11"/>
      <c r="Q4" s="11"/>
      <c r="R4" s="11"/>
      <c r="S4" s="11"/>
      <c r="T4" s="11"/>
      <c r="U4" s="11"/>
      <c r="V4" s="11"/>
      <c r="W4" s="11"/>
      <c r="X4" s="11"/>
      <c r="Y4" s="11"/>
    </row>
    <row r="5">
      <c r="A5" s="138"/>
      <c r="B5" s="37"/>
      <c r="C5" s="144" t="s">
        <v>184</v>
      </c>
      <c r="D5" s="145">
        <f>D3-D4</f>
        <v>772551</v>
      </c>
      <c r="E5" s="146"/>
      <c r="F5" s="11"/>
      <c r="G5" s="11"/>
      <c r="H5" s="11"/>
      <c r="I5" s="11"/>
      <c r="J5" s="11"/>
      <c r="K5" s="11"/>
      <c r="L5" s="11"/>
      <c r="M5" s="11"/>
      <c r="N5" s="11"/>
      <c r="O5" s="11"/>
      <c r="P5" s="11"/>
      <c r="Q5" s="11"/>
      <c r="R5" s="11"/>
      <c r="S5" s="11"/>
      <c r="T5" s="11"/>
      <c r="U5" s="11"/>
      <c r="V5" s="11"/>
      <c r="W5" s="11"/>
      <c r="X5" s="11"/>
      <c r="Y5" s="11"/>
    </row>
    <row r="6">
      <c r="A6" s="138"/>
      <c r="B6" s="37"/>
      <c r="C6" s="144" t="s">
        <v>185</v>
      </c>
      <c r="D6" s="145">
        <f>D5/12</f>
        <v>64379.25</v>
      </c>
      <c r="E6" s="146"/>
      <c r="F6" s="11"/>
      <c r="G6" s="11"/>
      <c r="H6" s="11"/>
      <c r="I6" s="11"/>
      <c r="J6" s="11"/>
      <c r="K6" s="11"/>
      <c r="L6" s="11"/>
      <c r="M6" s="11"/>
      <c r="N6" s="11"/>
      <c r="O6" s="11"/>
      <c r="P6" s="11"/>
      <c r="Q6" s="11"/>
      <c r="R6" s="11"/>
      <c r="S6" s="11"/>
      <c r="T6" s="11"/>
      <c r="U6" s="11"/>
      <c r="V6" s="11"/>
      <c r="W6" s="11"/>
      <c r="X6" s="11"/>
      <c r="Y6" s="11"/>
    </row>
    <row r="7">
      <c r="A7" s="138"/>
      <c r="B7" s="37"/>
      <c r="C7" s="144" t="s">
        <v>186</v>
      </c>
      <c r="D7" s="91">
        <f>'Balance Sheet 2022'!E2+'Balance Sheet 2022'!E3</f>
        <v>1195329</v>
      </c>
      <c r="E7" s="146"/>
      <c r="F7" s="11"/>
      <c r="G7" s="11"/>
      <c r="H7" s="11"/>
      <c r="I7" s="11"/>
      <c r="J7" s="11"/>
      <c r="K7" s="11"/>
      <c r="L7" s="11"/>
      <c r="M7" s="11"/>
      <c r="N7" s="11"/>
      <c r="O7" s="11"/>
      <c r="P7" s="11"/>
      <c r="Q7" s="11"/>
      <c r="R7" s="11"/>
      <c r="S7" s="11"/>
      <c r="T7" s="11"/>
      <c r="U7" s="11"/>
      <c r="V7" s="11"/>
      <c r="W7" s="11"/>
      <c r="X7" s="11"/>
      <c r="Y7" s="11"/>
    </row>
    <row r="8">
      <c r="A8" s="138"/>
      <c r="B8" s="37"/>
      <c r="C8" s="147" t="s">
        <v>180</v>
      </c>
      <c r="D8" s="148">
        <f>D7/D6</f>
        <v>18.56699169</v>
      </c>
      <c r="E8" s="149" t="s">
        <v>187</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188</v>
      </c>
      <c r="B10" s="10"/>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91">
        <f>'Balance Sheet 2022'!E30</f>
        <v>1438010</v>
      </c>
      <c r="E11" s="146"/>
      <c r="F11" s="11"/>
      <c r="G11" s="11"/>
      <c r="H11" s="11"/>
      <c r="I11" s="11"/>
      <c r="J11" s="11"/>
      <c r="K11" s="11"/>
      <c r="L11" s="11"/>
      <c r="M11" s="11"/>
      <c r="N11" s="11"/>
      <c r="O11" s="11"/>
      <c r="P11" s="11"/>
      <c r="Q11" s="11"/>
      <c r="R11" s="11"/>
      <c r="S11" s="11"/>
      <c r="T11" s="11"/>
      <c r="U11" s="11"/>
      <c r="V11" s="11"/>
      <c r="W11" s="11"/>
      <c r="X11" s="11"/>
      <c r="Y11" s="11"/>
    </row>
    <row r="12">
      <c r="A12" s="138"/>
      <c r="B12" s="37"/>
      <c r="C12" s="144" t="s">
        <v>191</v>
      </c>
      <c r="D12" s="91">
        <f>'Expenses 2022'!C40</f>
        <v>772551</v>
      </c>
      <c r="E12" s="146"/>
      <c r="F12" s="11"/>
      <c r="G12" s="11"/>
      <c r="H12" s="11"/>
      <c r="I12" s="11"/>
      <c r="J12" s="11"/>
      <c r="K12" s="11"/>
      <c r="L12" s="11"/>
      <c r="M12" s="11"/>
      <c r="N12" s="11"/>
      <c r="O12" s="11"/>
      <c r="P12" s="11"/>
      <c r="Q12" s="11"/>
      <c r="R12" s="11"/>
      <c r="S12" s="11"/>
      <c r="T12" s="11"/>
      <c r="U12" s="11"/>
      <c r="V12" s="11"/>
      <c r="W12" s="11"/>
      <c r="X12" s="11"/>
      <c r="Y12" s="11"/>
    </row>
    <row r="13">
      <c r="A13" s="138"/>
      <c r="B13" s="37"/>
      <c r="C13" s="144" t="s">
        <v>192</v>
      </c>
      <c r="D13" s="145">
        <f>D12/12</f>
        <v>64379.25</v>
      </c>
      <c r="E13" s="146"/>
      <c r="F13" s="11"/>
      <c r="G13" s="11"/>
      <c r="H13" s="11"/>
      <c r="I13" s="11"/>
      <c r="J13" s="11"/>
      <c r="K13" s="11"/>
      <c r="L13" s="11"/>
      <c r="M13" s="11"/>
      <c r="N13" s="11"/>
      <c r="O13" s="11"/>
      <c r="P13" s="11"/>
      <c r="Q13" s="11"/>
      <c r="R13" s="11"/>
      <c r="S13" s="11"/>
      <c r="T13" s="11"/>
      <c r="U13" s="11"/>
      <c r="V13" s="11"/>
      <c r="W13" s="11"/>
      <c r="X13" s="11"/>
      <c r="Y13" s="11"/>
    </row>
    <row r="14">
      <c r="A14" s="138"/>
      <c r="B14" s="37"/>
      <c r="C14" s="147" t="s">
        <v>188</v>
      </c>
      <c r="D14" s="148">
        <f>D11/D13</f>
        <v>22.33654477</v>
      </c>
      <c r="E14" s="149" t="s">
        <v>187</v>
      </c>
      <c r="F14" s="11"/>
      <c r="G14" s="11"/>
      <c r="H14" s="11"/>
      <c r="I14" s="11"/>
      <c r="J14" s="11"/>
      <c r="K14" s="11"/>
      <c r="L14" s="11"/>
      <c r="M14" s="11"/>
      <c r="N14" s="11"/>
      <c r="O14" s="11"/>
      <c r="P14" s="11"/>
      <c r="Q14" s="11"/>
      <c r="R14" s="11"/>
      <c r="S14" s="11"/>
      <c r="T14" s="11"/>
      <c r="U14" s="11"/>
      <c r="V14" s="11"/>
      <c r="W14" s="11"/>
      <c r="X14" s="11"/>
      <c r="Y14" s="11"/>
    </row>
    <row r="15">
      <c r="A15" s="138"/>
      <c r="B15" s="152"/>
      <c r="C15" s="72"/>
      <c r="D15" s="72"/>
      <c r="E15" s="146"/>
      <c r="F15" s="11"/>
      <c r="G15" s="11"/>
      <c r="H15" s="11"/>
      <c r="I15" s="11"/>
      <c r="J15" s="11"/>
      <c r="K15" s="11"/>
      <c r="L15" s="11"/>
      <c r="M15" s="11"/>
      <c r="N15" s="11"/>
      <c r="O15" s="11"/>
      <c r="P15" s="11"/>
      <c r="Q15" s="11"/>
      <c r="R15" s="11"/>
      <c r="S15" s="11"/>
      <c r="T15" s="11"/>
      <c r="U15" s="11"/>
      <c r="V15" s="11"/>
      <c r="W15" s="11"/>
      <c r="X15" s="11"/>
      <c r="Y15" s="11"/>
    </row>
    <row r="16">
      <c r="A16" s="140" t="s">
        <v>193</v>
      </c>
      <c r="B16" s="10"/>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91">
        <f>sum('Balance Sheet 2022'!E13:E15)</f>
        <v>242991</v>
      </c>
      <c r="E17" s="146"/>
      <c r="F17" s="11"/>
      <c r="G17" s="11"/>
      <c r="H17" s="11"/>
      <c r="I17" s="11"/>
      <c r="J17" s="11"/>
      <c r="K17" s="11"/>
      <c r="L17" s="11"/>
      <c r="M17" s="11"/>
      <c r="N17" s="11"/>
      <c r="O17" s="11"/>
      <c r="P17" s="11"/>
      <c r="Q17" s="11"/>
      <c r="R17" s="11"/>
      <c r="S17" s="11"/>
      <c r="T17" s="11"/>
      <c r="U17" s="11"/>
      <c r="V17" s="11"/>
      <c r="W17" s="11"/>
      <c r="X17" s="11"/>
      <c r="Y17" s="11"/>
    </row>
    <row r="18">
      <c r="A18" s="138"/>
      <c r="B18" s="37"/>
      <c r="C18" s="144" t="s">
        <v>191</v>
      </c>
      <c r="D18" s="91">
        <f>'Expenses 2022'!C40</f>
        <v>772551</v>
      </c>
      <c r="E18" s="146"/>
      <c r="F18" s="11"/>
      <c r="G18" s="11"/>
      <c r="H18" s="11"/>
      <c r="I18" s="11"/>
      <c r="J18" s="11"/>
      <c r="K18" s="11"/>
      <c r="L18" s="11"/>
      <c r="M18" s="11"/>
      <c r="N18" s="11"/>
      <c r="O18" s="11"/>
      <c r="P18" s="11"/>
      <c r="Q18" s="11"/>
      <c r="R18" s="11"/>
      <c r="S18" s="11"/>
      <c r="T18" s="11"/>
      <c r="U18" s="11"/>
      <c r="V18" s="11"/>
      <c r="W18" s="11"/>
      <c r="X18" s="11"/>
      <c r="Y18" s="11"/>
    </row>
    <row r="19">
      <c r="A19" s="138"/>
      <c r="B19" s="37"/>
      <c r="C19" s="144" t="s">
        <v>192</v>
      </c>
      <c r="D19" s="145">
        <f>D18/12</f>
        <v>64379.25</v>
      </c>
      <c r="E19" s="146"/>
      <c r="F19" s="11"/>
      <c r="G19" s="11"/>
      <c r="H19" s="11"/>
      <c r="I19" s="11"/>
      <c r="J19" s="11"/>
      <c r="K19" s="11"/>
      <c r="L19" s="11"/>
      <c r="M19" s="11"/>
      <c r="N19" s="11"/>
      <c r="O19" s="11"/>
      <c r="P19" s="11"/>
      <c r="Q19" s="11"/>
      <c r="R19" s="11"/>
      <c r="S19" s="11"/>
      <c r="T19" s="11"/>
      <c r="U19" s="11"/>
      <c r="V19" s="11"/>
      <c r="W19" s="11"/>
      <c r="X19" s="11"/>
      <c r="Y19" s="11"/>
    </row>
    <row r="20">
      <c r="A20" s="138"/>
      <c r="B20" s="37"/>
      <c r="C20" s="147" t="s">
        <v>196</v>
      </c>
      <c r="D20" s="148">
        <f>D17/D19</f>
        <v>3.774368294</v>
      </c>
      <c r="E20" s="149" t="s">
        <v>187</v>
      </c>
      <c r="F20" s="11"/>
      <c r="G20" s="11"/>
      <c r="H20" s="11"/>
      <c r="I20" s="11"/>
      <c r="J20" s="11"/>
      <c r="K20" s="11"/>
      <c r="L20" s="11"/>
      <c r="M20" s="11"/>
      <c r="N20" s="11"/>
      <c r="O20" s="11"/>
      <c r="P20" s="11"/>
      <c r="Q20" s="11"/>
      <c r="R20" s="11"/>
      <c r="S20" s="11"/>
      <c r="T20" s="11"/>
      <c r="U20" s="11"/>
      <c r="V20" s="11"/>
      <c r="W20" s="11"/>
      <c r="X20" s="11"/>
      <c r="Y20" s="11"/>
    </row>
    <row r="21">
      <c r="A21" s="138"/>
      <c r="B21" s="37"/>
      <c r="C21" s="153" t="s">
        <v>197</v>
      </c>
      <c r="D21" s="154">
        <f>D20+D8</f>
        <v>22.34135999</v>
      </c>
      <c r="E21" s="155" t="s">
        <v>187</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10"/>
      <c r="C23" s="157"/>
      <c r="D23" s="93"/>
      <c r="E23" s="158"/>
      <c r="F23" s="54"/>
      <c r="G23" s="54"/>
      <c r="H23" s="54"/>
      <c r="I23" s="54"/>
      <c r="J23" s="54"/>
      <c r="K23" s="54"/>
      <c r="L23" s="54"/>
      <c r="M23" s="54"/>
      <c r="N23" s="54"/>
      <c r="O23" s="54"/>
      <c r="P23" s="54"/>
      <c r="Q23" s="54"/>
      <c r="R23" s="54"/>
      <c r="S23" s="54"/>
      <c r="T23" s="54"/>
      <c r="U23" s="54"/>
      <c r="V23" s="54"/>
      <c r="W23" s="54"/>
      <c r="X23" s="54"/>
      <c r="Y23" s="54"/>
    </row>
    <row r="24">
      <c r="A24" s="138"/>
      <c r="B24" s="143" t="s">
        <v>199</v>
      </c>
      <c r="C24" s="159"/>
      <c r="D24" s="160">
        <f>max('Revenues 2022'!E2:E7,'Revenues 2022'!F10:F15)</f>
        <v>1143064</v>
      </c>
      <c r="E24" s="161" t="s">
        <v>200</v>
      </c>
      <c r="F24" s="11"/>
      <c r="G24" s="11"/>
      <c r="H24" s="11"/>
      <c r="I24" s="11"/>
      <c r="J24" s="11"/>
      <c r="K24" s="11"/>
      <c r="L24" s="11"/>
      <c r="M24" s="11"/>
      <c r="N24" s="11"/>
      <c r="O24" s="11"/>
      <c r="P24" s="11"/>
      <c r="Q24" s="11"/>
      <c r="R24" s="11"/>
      <c r="S24" s="11"/>
      <c r="T24" s="11"/>
      <c r="U24" s="11"/>
      <c r="V24" s="11"/>
      <c r="W24" s="11"/>
      <c r="X24" s="11"/>
      <c r="Y24" s="11"/>
    </row>
    <row r="25">
      <c r="A25" s="138"/>
      <c r="B25" s="37"/>
      <c r="C25" s="144" t="s">
        <v>201</v>
      </c>
      <c r="D25" s="145">
        <f>'Revenues 2022'!F44</f>
        <v>1207709</v>
      </c>
      <c r="E25" s="146"/>
      <c r="F25" s="11"/>
      <c r="G25" s="11"/>
      <c r="H25" s="11"/>
      <c r="I25" s="11"/>
      <c r="J25" s="11"/>
      <c r="K25" s="11"/>
      <c r="L25" s="11"/>
      <c r="M25" s="11"/>
      <c r="N25" s="11"/>
      <c r="O25" s="11"/>
      <c r="P25" s="11"/>
      <c r="Q25" s="11"/>
      <c r="R25" s="11"/>
      <c r="S25" s="11"/>
      <c r="T25" s="11"/>
      <c r="U25" s="11"/>
      <c r="V25" s="11"/>
      <c r="W25" s="11"/>
      <c r="X25" s="11"/>
      <c r="Y25" s="11"/>
    </row>
    <row r="26">
      <c r="A26" s="138"/>
      <c r="B26" s="37"/>
      <c r="C26" s="147" t="s">
        <v>198</v>
      </c>
      <c r="D26" s="162">
        <f>D24/D25</f>
        <v>0.9464730328</v>
      </c>
      <c r="E26" s="149" t="s">
        <v>202</v>
      </c>
      <c r="F26" s="11"/>
      <c r="G26" s="11"/>
      <c r="H26" s="11"/>
      <c r="I26" s="11"/>
      <c r="J26" s="11"/>
      <c r="K26" s="11"/>
      <c r="L26" s="11"/>
      <c r="M26" s="11"/>
      <c r="N26" s="11"/>
      <c r="O26" s="11"/>
      <c r="P26" s="11"/>
      <c r="Q26" s="11"/>
      <c r="R26" s="11"/>
      <c r="S26" s="11"/>
      <c r="T26" s="11"/>
      <c r="U26" s="11"/>
      <c r="V26" s="11"/>
      <c r="W26" s="11"/>
      <c r="X26" s="11"/>
      <c r="Y26" s="11"/>
    </row>
    <row r="27">
      <c r="A27" s="138"/>
      <c r="B27" s="45"/>
      <c r="C27" s="72"/>
      <c r="D27" s="72"/>
      <c r="E27" s="146"/>
      <c r="F27" s="11"/>
      <c r="G27" s="11"/>
      <c r="H27" s="11"/>
      <c r="I27" s="11"/>
      <c r="J27" s="11"/>
      <c r="K27" s="11"/>
      <c r="L27" s="11"/>
      <c r="M27" s="11"/>
      <c r="N27" s="11"/>
      <c r="O27" s="11"/>
      <c r="P27" s="11"/>
      <c r="Q27" s="11"/>
      <c r="R27" s="11"/>
      <c r="S27" s="11"/>
      <c r="T27" s="11"/>
      <c r="U27" s="11"/>
      <c r="V27" s="11"/>
      <c r="W27" s="11"/>
      <c r="X27" s="11"/>
      <c r="Y27" s="11"/>
    </row>
    <row r="28">
      <c r="A28" s="140" t="s">
        <v>203</v>
      </c>
      <c r="B28" s="10"/>
      <c r="C28" s="157"/>
      <c r="D28" s="93"/>
      <c r="E28" s="158"/>
      <c r="F28" s="54"/>
      <c r="G28" s="54"/>
      <c r="H28" s="54"/>
      <c r="I28" s="54"/>
      <c r="J28" s="54"/>
      <c r="K28" s="54"/>
      <c r="L28" s="54"/>
      <c r="M28" s="54"/>
      <c r="N28" s="54"/>
      <c r="O28" s="54"/>
      <c r="P28" s="54"/>
      <c r="Q28" s="54"/>
      <c r="R28" s="54"/>
      <c r="S28" s="54"/>
      <c r="T28" s="54"/>
      <c r="U28" s="54"/>
      <c r="V28" s="54"/>
      <c r="W28" s="54"/>
      <c r="X28" s="54"/>
      <c r="Y28" s="54"/>
    </row>
    <row r="29">
      <c r="A29" s="138"/>
      <c r="B29" s="143" t="s">
        <v>204</v>
      </c>
      <c r="C29" s="144" t="s">
        <v>205</v>
      </c>
      <c r="D29" s="91">
        <f>SUM('Expenses 2022'!C7:C9)</f>
        <v>451554</v>
      </c>
      <c r="E29" s="146"/>
      <c r="F29" s="11"/>
      <c r="G29" s="11"/>
      <c r="H29" s="11"/>
      <c r="I29" s="11"/>
      <c r="J29" s="11"/>
      <c r="K29" s="11"/>
      <c r="L29" s="11"/>
      <c r="M29" s="11"/>
      <c r="N29" s="11"/>
      <c r="O29" s="11"/>
      <c r="P29" s="11"/>
      <c r="Q29" s="11"/>
      <c r="R29" s="11"/>
      <c r="S29" s="11"/>
      <c r="T29" s="11"/>
      <c r="U29" s="11"/>
      <c r="V29" s="11"/>
      <c r="W29" s="11"/>
      <c r="X29" s="11"/>
      <c r="Y29" s="11"/>
    </row>
    <row r="30">
      <c r="A30" s="138"/>
      <c r="B30" s="37"/>
      <c r="C30" s="144" t="s">
        <v>206</v>
      </c>
      <c r="D30" s="91">
        <f>SUM('Expenses 2022'!C10:C12)</f>
        <v>49376</v>
      </c>
      <c r="E30" s="146"/>
      <c r="F30" s="11"/>
      <c r="G30" s="11"/>
      <c r="H30" s="11"/>
      <c r="I30" s="11"/>
      <c r="J30" s="11"/>
      <c r="K30" s="11"/>
      <c r="L30" s="11"/>
      <c r="M30" s="11"/>
      <c r="N30" s="11"/>
      <c r="O30" s="11"/>
      <c r="P30" s="11"/>
      <c r="Q30" s="11"/>
      <c r="R30" s="11"/>
      <c r="S30" s="11"/>
      <c r="T30" s="11"/>
      <c r="U30" s="11"/>
      <c r="V30" s="11"/>
      <c r="W30" s="11"/>
      <c r="X30" s="11"/>
      <c r="Y30" s="11"/>
    </row>
    <row r="31">
      <c r="A31" s="138"/>
      <c r="B31" s="37"/>
      <c r="C31" s="144" t="s">
        <v>207</v>
      </c>
      <c r="D31" s="91">
        <f>sum(D29:D30)</f>
        <v>500930</v>
      </c>
      <c r="E31" s="146"/>
      <c r="F31" s="11"/>
      <c r="G31" s="11"/>
      <c r="H31" s="11"/>
      <c r="I31" s="11"/>
      <c r="J31" s="11"/>
      <c r="K31" s="11"/>
      <c r="L31" s="11"/>
      <c r="M31" s="11"/>
      <c r="N31" s="11"/>
      <c r="O31" s="11"/>
      <c r="P31" s="11"/>
      <c r="Q31" s="11"/>
      <c r="R31" s="11"/>
      <c r="S31" s="11"/>
      <c r="T31" s="11"/>
      <c r="U31" s="11"/>
      <c r="V31" s="11"/>
      <c r="W31" s="11"/>
      <c r="X31" s="11"/>
      <c r="Y31" s="11"/>
    </row>
    <row r="32">
      <c r="A32" s="138"/>
      <c r="B32" s="37"/>
      <c r="C32" s="144" t="s">
        <v>182</v>
      </c>
      <c r="D32" s="91">
        <f>'Expenses 2022'!C40</f>
        <v>772551</v>
      </c>
      <c r="E32" s="146"/>
      <c r="F32" s="11"/>
      <c r="G32" s="11"/>
      <c r="H32" s="11"/>
      <c r="I32" s="11"/>
      <c r="J32" s="11"/>
      <c r="K32" s="11"/>
      <c r="L32" s="11"/>
      <c r="M32" s="11"/>
      <c r="N32" s="11"/>
      <c r="O32" s="11"/>
      <c r="P32" s="11"/>
      <c r="Q32" s="11"/>
      <c r="R32" s="11"/>
      <c r="S32" s="11"/>
      <c r="T32" s="11"/>
      <c r="U32" s="11"/>
      <c r="V32" s="11"/>
      <c r="W32" s="11"/>
      <c r="X32" s="11"/>
      <c r="Y32" s="11"/>
    </row>
    <row r="33">
      <c r="A33" s="138"/>
      <c r="B33" s="37"/>
      <c r="C33" s="147" t="s">
        <v>208</v>
      </c>
      <c r="D33" s="162">
        <f>D31/D32</f>
        <v>0.6484102668</v>
      </c>
      <c r="E33" s="149" t="s">
        <v>209</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10"/>
      <c r="C35" s="157"/>
      <c r="D35" s="93"/>
      <c r="E35" s="158"/>
      <c r="F35" s="54"/>
      <c r="G35" s="54"/>
      <c r="H35" s="54"/>
      <c r="I35" s="54"/>
      <c r="J35" s="54"/>
      <c r="K35" s="54"/>
      <c r="L35" s="54"/>
      <c r="M35" s="54"/>
      <c r="N35" s="54"/>
      <c r="O35" s="54"/>
      <c r="P35" s="54"/>
      <c r="Q35" s="54"/>
      <c r="R35" s="54"/>
      <c r="S35" s="54"/>
      <c r="T35" s="54"/>
      <c r="U35" s="54"/>
      <c r="V35" s="54"/>
      <c r="W35" s="54"/>
      <c r="X35" s="54"/>
      <c r="Y35" s="54"/>
    </row>
    <row r="36">
      <c r="A36" s="138"/>
      <c r="B36" s="163" t="s">
        <v>211</v>
      </c>
      <c r="C36" s="144" t="s">
        <v>212</v>
      </c>
      <c r="D36" s="91">
        <f>SUM('Expenses 2022'!C10:C11)</f>
        <v>17453</v>
      </c>
      <c r="E36" s="146"/>
      <c r="F36" s="11"/>
      <c r="G36" s="11"/>
      <c r="H36" s="11"/>
      <c r="I36" s="11"/>
      <c r="J36" s="11"/>
      <c r="K36" s="11"/>
      <c r="L36" s="11"/>
      <c r="M36" s="11"/>
      <c r="N36" s="11"/>
      <c r="O36" s="11"/>
      <c r="P36" s="11"/>
      <c r="Q36" s="11"/>
      <c r="R36" s="11"/>
      <c r="S36" s="11"/>
      <c r="T36" s="11"/>
      <c r="U36" s="11"/>
      <c r="V36" s="11"/>
      <c r="W36" s="11"/>
      <c r="X36" s="11"/>
      <c r="Y36" s="11"/>
    </row>
    <row r="37">
      <c r="A37" s="138"/>
      <c r="B37" s="37"/>
      <c r="C37" s="144" t="s">
        <v>205</v>
      </c>
      <c r="D37" s="91">
        <f>SUM('Expenses 2022'!C7:C9)</f>
        <v>451554</v>
      </c>
      <c r="E37" s="146"/>
      <c r="F37" s="11"/>
      <c r="G37" s="11"/>
      <c r="H37" s="11"/>
      <c r="I37" s="11"/>
      <c r="J37" s="11"/>
      <c r="K37" s="11"/>
      <c r="L37" s="11"/>
      <c r="M37" s="11"/>
      <c r="N37" s="11"/>
      <c r="O37" s="11"/>
      <c r="P37" s="11"/>
      <c r="Q37" s="11"/>
      <c r="R37" s="11"/>
      <c r="S37" s="11"/>
      <c r="T37" s="11"/>
      <c r="U37" s="11"/>
      <c r="V37" s="11"/>
      <c r="W37" s="11"/>
      <c r="X37" s="11"/>
      <c r="Y37" s="11"/>
    </row>
    <row r="38">
      <c r="A38" s="138"/>
      <c r="B38" s="37"/>
      <c r="C38" s="147" t="s">
        <v>210</v>
      </c>
      <c r="D38" s="164">
        <f>if(D37=0,0,D36/D37)</f>
        <v>0.03865096976</v>
      </c>
      <c r="E38" s="149" t="s">
        <v>213</v>
      </c>
      <c r="F38" s="11"/>
      <c r="G38" s="11"/>
      <c r="H38" s="11"/>
      <c r="I38" s="11"/>
      <c r="J38" s="11"/>
      <c r="K38" s="11"/>
      <c r="L38" s="11"/>
      <c r="M38" s="11"/>
      <c r="N38" s="11"/>
      <c r="O38" s="11"/>
      <c r="P38" s="11"/>
      <c r="Q38" s="11"/>
      <c r="R38" s="11"/>
      <c r="S38" s="11"/>
      <c r="T38" s="11"/>
      <c r="U38" s="11"/>
      <c r="V38" s="11"/>
      <c r="W38" s="11"/>
      <c r="X38" s="11"/>
      <c r="Y38" s="11"/>
    </row>
    <row r="39">
      <c r="A39" s="138"/>
      <c r="B39" s="4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10"/>
      <c r="C40" s="93"/>
      <c r="D40" s="93"/>
      <c r="E40" s="158"/>
      <c r="F40" s="54"/>
      <c r="G40" s="54"/>
      <c r="H40" s="54"/>
      <c r="I40" s="54"/>
      <c r="J40" s="54"/>
      <c r="K40" s="54"/>
      <c r="L40" s="54"/>
      <c r="M40" s="54"/>
      <c r="N40" s="54"/>
      <c r="O40" s="54"/>
      <c r="P40" s="54"/>
      <c r="Q40" s="54"/>
      <c r="R40" s="54"/>
      <c r="S40" s="54"/>
      <c r="T40" s="54"/>
      <c r="U40" s="54"/>
      <c r="V40" s="54"/>
      <c r="W40" s="54"/>
      <c r="X40" s="54"/>
      <c r="Y40" s="54"/>
    </row>
    <row r="41">
      <c r="A41" s="138"/>
      <c r="B41" s="143" t="s">
        <v>215</v>
      </c>
      <c r="C41" s="147" t="s">
        <v>216</v>
      </c>
      <c r="D41" s="91">
        <f>'Expenses 2022'!D40</f>
        <v>570507</v>
      </c>
      <c r="E41" s="165">
        <f t="shared" ref="E41:E44" si="1">D41/$D$44</f>
        <v>0.7384716349</v>
      </c>
      <c r="F41" s="11"/>
      <c r="G41" s="11"/>
      <c r="H41" s="11"/>
      <c r="I41" s="11"/>
      <c r="J41" s="11"/>
      <c r="K41" s="11"/>
      <c r="L41" s="11"/>
      <c r="M41" s="11"/>
      <c r="N41" s="11"/>
      <c r="O41" s="11"/>
      <c r="P41" s="11"/>
      <c r="Q41" s="11"/>
      <c r="R41" s="11"/>
      <c r="S41" s="11"/>
      <c r="T41" s="11"/>
      <c r="U41" s="11"/>
      <c r="V41" s="11"/>
      <c r="W41" s="11"/>
      <c r="X41" s="11"/>
      <c r="Y41" s="11"/>
    </row>
    <row r="42">
      <c r="A42" s="138"/>
      <c r="B42" s="37"/>
      <c r="C42" s="147" t="s">
        <v>217</v>
      </c>
      <c r="D42" s="145">
        <f>'Expenses 2022'!E40</f>
        <v>173035</v>
      </c>
      <c r="E42" s="165">
        <f t="shared" si="1"/>
        <v>0.2239787406</v>
      </c>
      <c r="F42" s="11"/>
      <c r="G42" s="11"/>
      <c r="H42" s="11"/>
      <c r="I42" s="11"/>
      <c r="J42" s="11"/>
      <c r="K42" s="11"/>
      <c r="L42" s="11"/>
      <c r="M42" s="11"/>
      <c r="N42" s="11"/>
      <c r="O42" s="11"/>
      <c r="P42" s="11"/>
      <c r="Q42" s="11"/>
      <c r="R42" s="11"/>
      <c r="S42" s="11"/>
      <c r="T42" s="11"/>
      <c r="U42" s="11"/>
      <c r="V42" s="11"/>
      <c r="W42" s="11"/>
      <c r="X42" s="11"/>
      <c r="Y42" s="11"/>
    </row>
    <row r="43">
      <c r="A43" s="138"/>
      <c r="B43" s="37"/>
      <c r="C43" s="147" t="s">
        <v>218</v>
      </c>
      <c r="D43" s="145">
        <f>'Expenses 2022'!F40</f>
        <v>29009</v>
      </c>
      <c r="E43" s="165">
        <f t="shared" si="1"/>
        <v>0.03754962456</v>
      </c>
      <c r="F43" s="11"/>
      <c r="G43" s="11"/>
      <c r="H43" s="11"/>
      <c r="I43" s="11"/>
      <c r="J43" s="11"/>
      <c r="K43" s="11"/>
      <c r="L43" s="11"/>
      <c r="M43" s="11"/>
      <c r="N43" s="11"/>
      <c r="O43" s="11"/>
      <c r="P43" s="11"/>
      <c r="Q43" s="11"/>
      <c r="R43" s="11"/>
      <c r="S43" s="11"/>
      <c r="T43" s="11"/>
      <c r="U43" s="11"/>
      <c r="V43" s="11"/>
      <c r="W43" s="11"/>
      <c r="X43" s="11"/>
      <c r="Y43" s="11"/>
    </row>
    <row r="44">
      <c r="A44" s="138"/>
      <c r="B44" s="37"/>
      <c r="C44" s="144" t="s">
        <v>182</v>
      </c>
      <c r="D44" s="145">
        <f>sum(D41:D43)</f>
        <v>772551</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72"/>
      <c r="D45" s="72"/>
      <c r="E45" s="146"/>
      <c r="F45" s="11"/>
      <c r="G45" s="11"/>
      <c r="H45" s="11"/>
      <c r="I45" s="11"/>
      <c r="J45" s="11"/>
      <c r="K45" s="11"/>
      <c r="L45" s="11"/>
      <c r="M45" s="11"/>
      <c r="N45" s="11"/>
      <c r="O45" s="11"/>
      <c r="P45" s="11"/>
      <c r="Q45" s="11"/>
      <c r="R45" s="11"/>
      <c r="S45" s="11"/>
      <c r="T45" s="11"/>
      <c r="U45" s="11"/>
      <c r="V45" s="11"/>
      <c r="W45" s="11"/>
      <c r="X45" s="11"/>
      <c r="Y45" s="11"/>
    </row>
    <row r="46">
      <c r="A46" s="140" t="s">
        <v>219</v>
      </c>
      <c r="B46" s="10"/>
      <c r="C46" s="157"/>
      <c r="D46" s="93"/>
      <c r="E46" s="158"/>
      <c r="F46" s="54"/>
      <c r="G46" s="54"/>
      <c r="H46" s="54"/>
      <c r="I46" s="54"/>
      <c r="J46" s="54"/>
      <c r="K46" s="54"/>
      <c r="L46" s="54"/>
      <c r="M46" s="54"/>
      <c r="N46" s="54"/>
      <c r="O46" s="54"/>
      <c r="P46" s="54"/>
      <c r="Q46" s="54"/>
      <c r="R46" s="54"/>
      <c r="S46" s="54"/>
      <c r="T46" s="54"/>
      <c r="U46" s="54"/>
      <c r="V46" s="54"/>
      <c r="W46" s="54"/>
      <c r="X46" s="54"/>
      <c r="Y46" s="54"/>
    </row>
    <row r="47">
      <c r="A47" s="138"/>
      <c r="B47" s="143" t="s">
        <v>220</v>
      </c>
      <c r="C47" s="144" t="s">
        <v>221</v>
      </c>
      <c r="D47" s="145">
        <f>'Revenues 2022'!F9</f>
        <v>1175854</v>
      </c>
      <c r="E47" s="146"/>
      <c r="F47" s="11"/>
      <c r="G47" s="11"/>
      <c r="H47" s="11"/>
      <c r="I47" s="11"/>
      <c r="J47" s="11"/>
      <c r="K47" s="11"/>
      <c r="L47" s="11"/>
      <c r="M47" s="11"/>
      <c r="N47" s="11"/>
      <c r="O47" s="11"/>
      <c r="P47" s="11"/>
      <c r="Q47" s="11"/>
      <c r="R47" s="11"/>
      <c r="S47" s="11"/>
      <c r="T47" s="11"/>
      <c r="U47" s="11"/>
      <c r="V47" s="11"/>
      <c r="W47" s="11"/>
      <c r="X47" s="11"/>
      <c r="Y47" s="11"/>
    </row>
    <row r="48">
      <c r="A48" s="138"/>
      <c r="B48" s="37"/>
      <c r="C48" s="144" t="s">
        <v>222</v>
      </c>
      <c r="D48" s="145">
        <f>'Expenses 2022'!F40</f>
        <v>29009</v>
      </c>
      <c r="E48" s="146"/>
      <c r="F48" s="11"/>
      <c r="G48" s="11"/>
      <c r="H48" s="11"/>
      <c r="I48" s="11"/>
      <c r="J48" s="11"/>
      <c r="K48" s="11"/>
      <c r="L48" s="11"/>
      <c r="M48" s="11"/>
      <c r="N48" s="11"/>
      <c r="O48" s="11"/>
      <c r="P48" s="11"/>
      <c r="Q48" s="11"/>
      <c r="R48" s="11"/>
      <c r="S48" s="11"/>
      <c r="T48" s="11"/>
      <c r="U48" s="11"/>
      <c r="V48" s="11"/>
      <c r="W48" s="11"/>
      <c r="X48" s="11"/>
      <c r="Y48" s="11"/>
    </row>
    <row r="49">
      <c r="A49" s="138"/>
      <c r="B49" s="37"/>
      <c r="C49" s="147" t="s">
        <v>223</v>
      </c>
      <c r="D49" s="164">
        <f>if(D48=0,0,D47/D48)</f>
        <v>40.5341101</v>
      </c>
      <c r="E49" s="149" t="s">
        <v>224</v>
      </c>
      <c r="F49" s="11"/>
      <c r="G49" s="11"/>
      <c r="H49" s="11"/>
      <c r="I49" s="11"/>
      <c r="J49" s="11"/>
      <c r="K49" s="11"/>
      <c r="L49" s="11"/>
      <c r="M49" s="11"/>
      <c r="N49" s="11"/>
      <c r="O49" s="11"/>
      <c r="P49" s="11"/>
      <c r="Q49" s="11"/>
      <c r="R49" s="11"/>
      <c r="S49" s="11"/>
      <c r="T49" s="11"/>
      <c r="U49" s="11"/>
      <c r="V49" s="11"/>
      <c r="W49" s="11"/>
      <c r="X49" s="11"/>
      <c r="Y49" s="11"/>
    </row>
    <row r="50">
      <c r="A50" s="138"/>
      <c r="B50" s="45"/>
      <c r="C50" s="72"/>
      <c r="D50" s="72"/>
      <c r="E50" s="146"/>
      <c r="F50" s="11"/>
      <c r="G50" s="11"/>
      <c r="H50" s="11"/>
      <c r="I50" s="11"/>
      <c r="J50" s="11"/>
      <c r="K50" s="11"/>
      <c r="L50" s="11"/>
      <c r="M50" s="11"/>
      <c r="N50" s="11"/>
      <c r="O50" s="11"/>
      <c r="P50" s="11"/>
      <c r="Q50" s="11"/>
      <c r="R50" s="11"/>
      <c r="S50" s="11"/>
      <c r="T50" s="11"/>
      <c r="U50" s="11"/>
      <c r="V50" s="11"/>
      <c r="W50" s="11"/>
      <c r="X50" s="11"/>
      <c r="Y50" s="11"/>
    </row>
    <row r="51">
      <c r="A51" s="166" t="s">
        <v>225</v>
      </c>
      <c r="B51" s="10"/>
      <c r="C51" s="157"/>
      <c r="D51" s="93"/>
      <c r="E51" s="158"/>
      <c r="F51" s="54"/>
      <c r="G51" s="54"/>
      <c r="H51" s="54"/>
      <c r="I51" s="54"/>
      <c r="J51" s="54"/>
      <c r="K51" s="54"/>
      <c r="L51" s="54"/>
      <c r="M51" s="54"/>
      <c r="N51" s="54"/>
      <c r="O51" s="54"/>
      <c r="P51" s="54"/>
      <c r="Q51" s="54"/>
      <c r="R51" s="54"/>
      <c r="S51" s="54"/>
      <c r="T51" s="54"/>
      <c r="U51" s="54"/>
      <c r="V51" s="54"/>
      <c r="W51" s="54"/>
      <c r="X51" s="54"/>
      <c r="Y51" s="54"/>
    </row>
    <row r="52">
      <c r="A52" s="138"/>
      <c r="B52" s="143" t="s">
        <v>226</v>
      </c>
      <c r="C52" s="144" t="s">
        <v>227</v>
      </c>
      <c r="D52" s="145">
        <f>sum('Balance Sheet 2022'!E2:E10)</f>
        <v>1195329</v>
      </c>
      <c r="E52" s="146"/>
      <c r="F52" s="11"/>
      <c r="G52" s="11"/>
      <c r="H52" s="11"/>
      <c r="I52" s="11"/>
      <c r="J52" s="11"/>
      <c r="K52" s="11"/>
      <c r="L52" s="11"/>
      <c r="M52" s="11"/>
      <c r="N52" s="11"/>
      <c r="O52" s="11"/>
      <c r="P52" s="11"/>
      <c r="Q52" s="11"/>
      <c r="R52" s="11"/>
      <c r="S52" s="11"/>
      <c r="T52" s="11"/>
      <c r="U52" s="11"/>
      <c r="V52" s="11"/>
      <c r="W52" s="11"/>
      <c r="X52" s="11"/>
      <c r="Y52" s="11"/>
    </row>
    <row r="53">
      <c r="A53" s="138"/>
      <c r="B53" s="37"/>
      <c r="C53" s="144" t="s">
        <v>228</v>
      </c>
      <c r="D53" s="145">
        <f>sum('Balance Sheet 2022'!E19:E22)</f>
        <v>310</v>
      </c>
      <c r="E53" s="146"/>
      <c r="F53" s="11"/>
      <c r="G53" s="11"/>
      <c r="H53" s="11"/>
      <c r="I53" s="11"/>
      <c r="J53" s="11"/>
      <c r="K53" s="11"/>
      <c r="L53" s="11"/>
      <c r="M53" s="11"/>
      <c r="N53" s="11"/>
      <c r="O53" s="11"/>
      <c r="P53" s="11"/>
      <c r="Q53" s="11"/>
      <c r="R53" s="11"/>
      <c r="S53" s="11"/>
      <c r="T53" s="11"/>
      <c r="U53" s="11"/>
      <c r="V53" s="11"/>
      <c r="W53" s="11"/>
      <c r="X53" s="11"/>
      <c r="Y53" s="11"/>
    </row>
    <row r="54">
      <c r="A54" s="138"/>
      <c r="B54" s="37"/>
      <c r="C54" s="147" t="s">
        <v>229</v>
      </c>
      <c r="D54" s="164">
        <f>if(D53=0,0,D52/D53)</f>
        <v>3855.9</v>
      </c>
      <c r="E54" s="149" t="s">
        <v>230</v>
      </c>
      <c r="F54" s="11"/>
      <c r="G54" s="11"/>
      <c r="H54" s="11"/>
      <c r="I54" s="11"/>
      <c r="J54" s="11"/>
      <c r="K54" s="11"/>
      <c r="L54" s="11"/>
      <c r="M54" s="11"/>
      <c r="N54" s="11"/>
      <c r="O54" s="11"/>
      <c r="P54" s="11"/>
      <c r="Q54" s="11"/>
      <c r="R54" s="11"/>
      <c r="S54" s="11"/>
      <c r="T54" s="11"/>
      <c r="U54" s="11"/>
      <c r="V54" s="11"/>
      <c r="W54" s="11"/>
      <c r="X54" s="11"/>
      <c r="Y54" s="11"/>
    </row>
    <row r="55">
      <c r="A55" s="138"/>
      <c r="B55" s="45"/>
      <c r="C55" s="72"/>
      <c r="D55" s="72"/>
      <c r="E55" s="146"/>
      <c r="F55" s="11"/>
      <c r="G55" s="11"/>
      <c r="H55" s="11"/>
      <c r="I55" s="11"/>
      <c r="J55" s="11"/>
      <c r="K55" s="11"/>
      <c r="L55" s="11"/>
      <c r="M55" s="11"/>
      <c r="N55" s="11"/>
      <c r="O55" s="11"/>
      <c r="P55" s="11"/>
      <c r="Q55" s="11"/>
      <c r="R55" s="11"/>
      <c r="S55" s="11"/>
      <c r="T55" s="11"/>
      <c r="U55" s="11"/>
      <c r="V55" s="11"/>
      <c r="W55" s="11"/>
      <c r="X55" s="11"/>
      <c r="Y55" s="11"/>
    </row>
    <row r="56">
      <c r="A56" s="140" t="s">
        <v>231</v>
      </c>
      <c r="B56" s="10"/>
      <c r="C56" s="157"/>
      <c r="D56" s="93"/>
      <c r="E56" s="158"/>
      <c r="F56" s="54"/>
      <c r="G56" s="54"/>
      <c r="H56" s="54"/>
      <c r="I56" s="54"/>
      <c r="J56" s="54"/>
      <c r="K56" s="54"/>
      <c r="L56" s="54"/>
      <c r="M56" s="54"/>
      <c r="N56" s="54"/>
      <c r="O56" s="54"/>
      <c r="P56" s="54"/>
      <c r="Q56" s="54"/>
      <c r="R56" s="54"/>
      <c r="S56" s="54"/>
      <c r="T56" s="54"/>
      <c r="U56" s="54"/>
      <c r="V56" s="54"/>
      <c r="W56" s="54"/>
      <c r="X56" s="54"/>
      <c r="Y56" s="54"/>
    </row>
    <row r="57">
      <c r="A57" s="138"/>
      <c r="B57" s="143" t="s">
        <v>232</v>
      </c>
      <c r="C57" s="144" t="s">
        <v>233</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37"/>
      <c r="C58" s="144" t="s">
        <v>234</v>
      </c>
      <c r="D58" s="145">
        <f>'Balance Sheet 2022'!E18</f>
        <v>1438320</v>
      </c>
      <c r="E58" s="146"/>
      <c r="F58" s="11"/>
      <c r="G58" s="11"/>
      <c r="H58" s="11"/>
      <c r="I58" s="11"/>
      <c r="J58" s="11"/>
      <c r="K58" s="11"/>
      <c r="L58" s="11"/>
      <c r="M58" s="11"/>
      <c r="N58" s="11"/>
      <c r="O58" s="11"/>
      <c r="P58" s="11"/>
      <c r="Q58" s="11"/>
      <c r="R58" s="11"/>
      <c r="S58" s="11"/>
      <c r="T58" s="11"/>
      <c r="U58" s="11"/>
      <c r="V58" s="11"/>
      <c r="W58" s="11"/>
      <c r="X58" s="11"/>
      <c r="Y58" s="11"/>
    </row>
    <row r="59">
      <c r="A59" s="138"/>
      <c r="B59" s="3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45"/>
      <c r="C60" s="72"/>
      <c r="D60" s="7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5" t="s">
        <v>152</v>
      </c>
      <c r="B63" s="10"/>
      <c r="C63" s="106"/>
      <c r="D63" s="108"/>
      <c r="E63" s="109"/>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FAUNALYTICS</v>
      </c>
      <c r="B1" s="10"/>
      <c r="C1" s="2">
        <f>'Ratios 2022'!B1+1</f>
        <v>2023</v>
      </c>
      <c r="D1" s="15"/>
      <c r="E1" s="15"/>
      <c r="F1" s="19" t="s">
        <v>10</v>
      </c>
      <c r="G1" s="11"/>
      <c r="H1" s="11"/>
      <c r="I1" s="11"/>
      <c r="J1" s="11"/>
      <c r="K1" s="11"/>
      <c r="L1" s="11"/>
      <c r="M1" s="11"/>
      <c r="N1" s="11"/>
      <c r="O1" s="11"/>
      <c r="P1" s="11"/>
      <c r="Q1" s="11"/>
      <c r="R1" s="11"/>
      <c r="S1" s="11"/>
      <c r="T1" s="11"/>
      <c r="U1" s="11"/>
      <c r="V1" s="11"/>
      <c r="W1" s="11"/>
      <c r="X1" s="11"/>
      <c r="Y1" s="11"/>
      <c r="Z1" s="11"/>
    </row>
    <row r="2">
      <c r="A2" s="23" t="s">
        <v>26</v>
      </c>
      <c r="B2" s="28" t="s">
        <v>28</v>
      </c>
      <c r="C2" s="29" t="s">
        <v>34</v>
      </c>
      <c r="D2" s="32"/>
      <c r="E2" s="34">
        <v>0.0</v>
      </c>
      <c r="F2" s="32"/>
      <c r="G2" s="11"/>
      <c r="H2" s="11"/>
      <c r="I2" s="11"/>
      <c r="J2" s="11"/>
      <c r="K2" s="11"/>
      <c r="L2" s="11"/>
      <c r="M2" s="11"/>
      <c r="N2" s="11"/>
      <c r="O2" s="11"/>
      <c r="P2" s="11"/>
      <c r="Q2" s="11"/>
      <c r="R2" s="11"/>
      <c r="S2" s="11"/>
      <c r="T2" s="11"/>
      <c r="U2" s="11"/>
      <c r="V2" s="11"/>
      <c r="W2" s="11"/>
      <c r="X2" s="11"/>
      <c r="Y2" s="11"/>
      <c r="Z2" s="11"/>
    </row>
    <row r="3">
      <c r="A3" s="37"/>
      <c r="B3" s="28" t="s">
        <v>38</v>
      </c>
      <c r="C3" s="29" t="s">
        <v>40</v>
      </c>
      <c r="D3" s="32"/>
      <c r="E3" s="38">
        <v>0.0</v>
      </c>
      <c r="F3" s="32"/>
      <c r="G3" s="11"/>
      <c r="H3" s="11"/>
      <c r="I3" s="11"/>
      <c r="J3" s="11"/>
      <c r="K3" s="11"/>
      <c r="L3" s="11"/>
      <c r="M3" s="11"/>
      <c r="N3" s="11"/>
      <c r="O3" s="11"/>
      <c r="P3" s="11"/>
      <c r="Q3" s="11"/>
      <c r="R3" s="11"/>
      <c r="S3" s="11"/>
      <c r="T3" s="11"/>
      <c r="U3" s="11"/>
      <c r="V3" s="11"/>
      <c r="W3" s="11"/>
      <c r="X3" s="11"/>
      <c r="Y3" s="11"/>
      <c r="Z3" s="11"/>
    </row>
    <row r="4">
      <c r="A4" s="37"/>
      <c r="B4" s="28" t="s">
        <v>41</v>
      </c>
      <c r="C4" s="29" t="s">
        <v>42</v>
      </c>
      <c r="D4" s="32"/>
      <c r="E4" s="38">
        <v>0.0</v>
      </c>
      <c r="F4" s="15"/>
      <c r="G4" s="11"/>
      <c r="H4" s="11"/>
      <c r="I4" s="11"/>
      <c r="J4" s="11"/>
      <c r="K4" s="11"/>
      <c r="L4" s="11"/>
      <c r="M4" s="11"/>
      <c r="N4" s="11"/>
      <c r="O4" s="11"/>
      <c r="P4" s="11"/>
      <c r="Q4" s="11"/>
      <c r="R4" s="11"/>
      <c r="S4" s="11"/>
      <c r="T4" s="11"/>
      <c r="U4" s="11"/>
      <c r="V4" s="11"/>
      <c r="W4" s="11"/>
      <c r="X4" s="11"/>
      <c r="Y4" s="11"/>
      <c r="Z4" s="11"/>
    </row>
    <row r="5">
      <c r="A5" s="37"/>
      <c r="B5" s="28" t="s">
        <v>44</v>
      </c>
      <c r="C5" s="29" t="s">
        <v>45</v>
      </c>
      <c r="D5" s="32"/>
      <c r="E5" s="38">
        <v>0.0</v>
      </c>
      <c r="F5" s="15"/>
      <c r="G5" s="11"/>
      <c r="H5" s="11"/>
      <c r="I5" s="11"/>
      <c r="J5" s="11"/>
      <c r="K5" s="11"/>
      <c r="L5" s="11"/>
      <c r="M5" s="11"/>
      <c r="N5" s="11"/>
      <c r="O5" s="11"/>
      <c r="P5" s="11"/>
      <c r="Q5" s="11"/>
      <c r="R5" s="11"/>
      <c r="S5" s="11"/>
      <c r="T5" s="11"/>
      <c r="U5" s="11"/>
      <c r="V5" s="11"/>
      <c r="W5" s="11"/>
      <c r="X5" s="11"/>
      <c r="Y5" s="11"/>
      <c r="Z5" s="11"/>
    </row>
    <row r="6">
      <c r="A6" s="37"/>
      <c r="B6" s="28" t="s">
        <v>47</v>
      </c>
      <c r="C6" s="29" t="s">
        <v>48</v>
      </c>
      <c r="D6" s="32"/>
      <c r="E6" s="38">
        <v>0.0</v>
      </c>
      <c r="F6" s="15"/>
      <c r="G6" s="11"/>
      <c r="H6" s="11"/>
      <c r="I6" s="11"/>
      <c r="J6" s="11"/>
      <c r="K6" s="11"/>
      <c r="L6" s="11"/>
      <c r="M6" s="11"/>
      <c r="N6" s="11"/>
      <c r="O6" s="11"/>
      <c r="P6" s="11"/>
      <c r="Q6" s="11"/>
      <c r="R6" s="11"/>
      <c r="S6" s="11"/>
      <c r="T6" s="11"/>
      <c r="U6" s="11"/>
      <c r="V6" s="11"/>
      <c r="W6" s="11"/>
      <c r="X6" s="11"/>
      <c r="Y6" s="11"/>
      <c r="Z6" s="11"/>
    </row>
    <row r="7">
      <c r="A7" s="37"/>
      <c r="B7" s="28" t="s">
        <v>50</v>
      </c>
      <c r="C7" s="31" t="s">
        <v>51</v>
      </c>
      <c r="D7" s="32"/>
      <c r="E7" s="38">
        <v>1173367.0</v>
      </c>
      <c r="F7" s="15"/>
      <c r="G7" s="11"/>
      <c r="H7" s="11"/>
      <c r="I7" s="11"/>
      <c r="J7" s="11"/>
      <c r="K7" s="11"/>
      <c r="L7" s="11"/>
      <c r="M7" s="11"/>
      <c r="N7" s="11"/>
      <c r="O7" s="11"/>
      <c r="P7" s="11"/>
      <c r="Q7" s="11"/>
      <c r="R7" s="11"/>
      <c r="S7" s="11"/>
      <c r="T7" s="11"/>
      <c r="U7" s="11"/>
      <c r="V7" s="11"/>
      <c r="W7" s="11"/>
      <c r="X7" s="11"/>
      <c r="Y7" s="11"/>
      <c r="Z7" s="11"/>
    </row>
    <row r="8">
      <c r="A8" s="45"/>
      <c r="B8" s="28" t="s">
        <v>54</v>
      </c>
      <c r="C8" s="29" t="s">
        <v>55</v>
      </c>
      <c r="D8" s="32"/>
      <c r="E8" s="38">
        <v>60947.0</v>
      </c>
      <c r="F8" s="15"/>
      <c r="G8" s="11"/>
      <c r="H8" s="11"/>
      <c r="I8" s="11"/>
      <c r="J8" s="11"/>
      <c r="K8" s="11"/>
      <c r="L8" s="11"/>
      <c r="M8" s="11"/>
      <c r="N8" s="11"/>
      <c r="O8" s="11"/>
      <c r="P8" s="11"/>
      <c r="Q8" s="11"/>
      <c r="R8" s="11"/>
      <c r="S8" s="11"/>
      <c r="T8" s="11"/>
      <c r="U8" s="11"/>
      <c r="V8" s="11"/>
      <c r="W8" s="11"/>
      <c r="X8" s="11"/>
      <c r="Y8" s="11"/>
      <c r="Z8" s="11"/>
    </row>
    <row r="9">
      <c r="A9" s="47"/>
      <c r="B9" s="48" t="s">
        <v>64</v>
      </c>
      <c r="C9" s="49" t="s">
        <v>67</v>
      </c>
      <c r="D9" s="50"/>
      <c r="E9" s="50"/>
      <c r="F9" s="53">
        <f>SUM(E2:E7)</f>
        <v>1173367</v>
      </c>
      <c r="G9" s="54"/>
      <c r="H9" s="54"/>
      <c r="I9" s="54"/>
      <c r="J9" s="54"/>
      <c r="K9" s="54"/>
      <c r="L9" s="54"/>
      <c r="M9" s="54"/>
      <c r="N9" s="54"/>
      <c r="O9" s="54"/>
      <c r="P9" s="54"/>
      <c r="Q9" s="54"/>
      <c r="R9" s="54"/>
      <c r="S9" s="54"/>
      <c r="T9" s="54"/>
      <c r="U9" s="54"/>
      <c r="V9" s="54"/>
      <c r="W9" s="54"/>
      <c r="X9" s="54"/>
      <c r="Y9" s="54"/>
      <c r="Z9" s="54"/>
    </row>
    <row r="10">
      <c r="A10" s="23" t="s">
        <v>73</v>
      </c>
      <c r="B10" s="57" t="s">
        <v>77</v>
      </c>
      <c r="C10" s="58" t="s">
        <v>78</v>
      </c>
      <c r="D10" s="30"/>
      <c r="E10" s="30"/>
      <c r="F10" s="34">
        <v>34147.0</v>
      </c>
      <c r="G10" s="170"/>
      <c r="H10" s="11"/>
      <c r="I10" s="11"/>
      <c r="J10" s="11"/>
      <c r="K10" s="11"/>
      <c r="L10" s="11"/>
      <c r="M10" s="11"/>
      <c r="N10" s="11"/>
      <c r="O10" s="11"/>
      <c r="P10" s="11"/>
      <c r="Q10" s="11"/>
      <c r="R10" s="11"/>
      <c r="S10" s="11"/>
      <c r="T10" s="11"/>
      <c r="U10" s="11"/>
      <c r="V10" s="11"/>
      <c r="W10" s="11"/>
      <c r="X10" s="11"/>
      <c r="Y10" s="11"/>
      <c r="Z10" s="11"/>
    </row>
    <row r="11">
      <c r="A11" s="37"/>
      <c r="B11" s="28" t="s">
        <v>38</v>
      </c>
      <c r="C11" s="58"/>
      <c r="D11" s="59"/>
      <c r="E11" s="59"/>
      <c r="F11" s="60">
        <v>0.0</v>
      </c>
      <c r="G11" s="170"/>
      <c r="H11" s="11"/>
      <c r="I11" s="11"/>
      <c r="J11" s="11"/>
      <c r="K11" s="11"/>
      <c r="L11" s="11"/>
      <c r="M11" s="11"/>
      <c r="N11" s="11"/>
      <c r="O11" s="11"/>
      <c r="P11" s="11"/>
      <c r="Q11" s="11"/>
      <c r="R11" s="11"/>
      <c r="S11" s="11"/>
      <c r="T11" s="11"/>
      <c r="U11" s="11"/>
      <c r="V11" s="11"/>
      <c r="W11" s="11"/>
      <c r="X11" s="11"/>
      <c r="Y11" s="11"/>
      <c r="Z11" s="11"/>
    </row>
    <row r="12">
      <c r="A12" s="37"/>
      <c r="B12" s="28" t="s">
        <v>41</v>
      </c>
      <c r="C12" s="58"/>
      <c r="D12" s="59"/>
      <c r="E12" s="59"/>
      <c r="F12" s="60">
        <v>0.0</v>
      </c>
      <c r="G12" s="170"/>
      <c r="H12" s="11"/>
      <c r="I12" s="171"/>
      <c r="J12" s="11"/>
      <c r="K12" s="11"/>
      <c r="L12" s="11"/>
      <c r="M12" s="11"/>
      <c r="N12" s="11"/>
      <c r="O12" s="11"/>
      <c r="P12" s="11"/>
      <c r="Q12" s="11"/>
      <c r="R12" s="11"/>
      <c r="S12" s="11"/>
      <c r="T12" s="11"/>
      <c r="U12" s="11"/>
      <c r="V12" s="11"/>
      <c r="W12" s="11"/>
      <c r="X12" s="11"/>
      <c r="Y12" s="11"/>
      <c r="Z12" s="11"/>
    </row>
    <row r="13">
      <c r="A13" s="37"/>
      <c r="B13" s="28" t="s">
        <v>44</v>
      </c>
      <c r="C13" s="172"/>
      <c r="D13" s="59"/>
      <c r="E13" s="59"/>
      <c r="F13" s="60">
        <v>0.0</v>
      </c>
      <c r="G13" s="170"/>
      <c r="H13" s="11"/>
      <c r="J13" s="170"/>
      <c r="K13" s="11"/>
      <c r="L13" s="11"/>
      <c r="M13" s="11"/>
      <c r="N13" s="11"/>
      <c r="O13" s="11"/>
      <c r="P13" s="11"/>
      <c r="Q13" s="11"/>
      <c r="R13" s="11"/>
      <c r="S13" s="11"/>
      <c r="T13" s="11"/>
      <c r="U13" s="11"/>
      <c r="V13" s="11"/>
      <c r="W13" s="11"/>
      <c r="X13" s="11"/>
      <c r="Y13" s="11"/>
      <c r="Z13" s="11"/>
    </row>
    <row r="14">
      <c r="A14" s="37"/>
      <c r="B14" s="28" t="s">
        <v>47</v>
      </c>
      <c r="C14" s="173"/>
      <c r="D14" s="59"/>
      <c r="E14" s="59"/>
      <c r="F14" s="60">
        <v>0.0</v>
      </c>
      <c r="G14" s="170"/>
      <c r="H14" s="11"/>
      <c r="J14" s="170"/>
      <c r="K14" s="11"/>
      <c r="L14" s="11"/>
      <c r="M14" s="11"/>
      <c r="N14" s="11"/>
      <c r="O14" s="11"/>
      <c r="P14" s="11"/>
      <c r="Q14" s="11"/>
      <c r="R14" s="11"/>
      <c r="S14" s="11"/>
      <c r="T14" s="11"/>
      <c r="U14" s="11"/>
      <c r="V14" s="11"/>
      <c r="W14" s="11"/>
      <c r="X14" s="11"/>
      <c r="Y14" s="11"/>
      <c r="Z14" s="11"/>
    </row>
    <row r="15">
      <c r="A15" s="45"/>
      <c r="B15" s="28" t="s">
        <v>50</v>
      </c>
      <c r="C15" s="173"/>
      <c r="D15" s="59"/>
      <c r="E15" s="59"/>
      <c r="F15" s="60">
        <v>0.0</v>
      </c>
      <c r="G15" s="11"/>
      <c r="H15" s="11"/>
      <c r="J15" s="170"/>
      <c r="K15" s="11"/>
      <c r="L15" s="11"/>
      <c r="M15" s="11"/>
      <c r="N15" s="11"/>
      <c r="O15" s="11"/>
      <c r="P15" s="11"/>
      <c r="Q15" s="11"/>
      <c r="R15" s="11"/>
      <c r="S15" s="11"/>
      <c r="T15" s="11"/>
      <c r="U15" s="11"/>
      <c r="V15" s="11"/>
      <c r="W15" s="11"/>
      <c r="X15" s="11"/>
      <c r="Y15" s="11"/>
      <c r="Z15" s="11"/>
    </row>
    <row r="16">
      <c r="A16" s="66"/>
      <c r="B16" s="48" t="s">
        <v>54</v>
      </c>
      <c r="C16" s="49" t="s">
        <v>94</v>
      </c>
      <c r="D16" s="53"/>
      <c r="E16" s="53"/>
      <c r="F16" s="53">
        <f>sum(F10:F15)</f>
        <v>34147</v>
      </c>
      <c r="G16" s="54"/>
      <c r="H16" s="54"/>
      <c r="I16" s="54"/>
      <c r="J16" s="54"/>
      <c r="K16" s="54"/>
      <c r="L16" s="54"/>
      <c r="M16" s="54"/>
      <c r="N16" s="54"/>
      <c r="O16" s="54"/>
      <c r="P16" s="54"/>
      <c r="Q16" s="54"/>
      <c r="R16" s="54"/>
      <c r="S16" s="54"/>
      <c r="T16" s="54"/>
      <c r="U16" s="54"/>
      <c r="V16" s="54"/>
      <c r="W16" s="54"/>
      <c r="X16" s="54"/>
      <c r="Y16" s="54"/>
      <c r="Z16" s="54"/>
    </row>
    <row r="17">
      <c r="A17" s="73" t="s">
        <v>102</v>
      </c>
      <c r="B17" s="74">
        <v>3.0</v>
      </c>
      <c r="C17" s="75" t="s">
        <v>105</v>
      </c>
      <c r="D17" s="59"/>
      <c r="E17" s="59"/>
      <c r="F17" s="60">
        <v>17818.0</v>
      </c>
      <c r="G17" s="77"/>
      <c r="H17" s="11"/>
      <c r="I17" s="11"/>
      <c r="J17" s="11"/>
      <c r="K17" s="11"/>
      <c r="L17" s="11"/>
      <c r="M17" s="11"/>
      <c r="N17" s="11"/>
      <c r="O17" s="11"/>
      <c r="P17" s="11"/>
      <c r="Q17" s="11"/>
      <c r="R17" s="11"/>
      <c r="S17" s="11"/>
      <c r="T17" s="11"/>
      <c r="U17" s="11"/>
      <c r="V17" s="11"/>
      <c r="W17" s="11"/>
      <c r="X17" s="11"/>
      <c r="Y17" s="11"/>
      <c r="Z17" s="11"/>
    </row>
    <row r="18">
      <c r="A18" s="37"/>
      <c r="B18" s="74">
        <v>4.0</v>
      </c>
      <c r="C18" s="49" t="s">
        <v>108</v>
      </c>
      <c r="D18" s="81"/>
      <c r="E18" s="81"/>
      <c r="F18" s="83">
        <v>0.0</v>
      </c>
      <c r="G18" s="11"/>
      <c r="H18" s="11"/>
      <c r="I18" s="11"/>
      <c r="J18" s="11"/>
      <c r="K18" s="11"/>
      <c r="L18" s="11"/>
      <c r="M18" s="11"/>
      <c r="N18" s="11"/>
      <c r="O18" s="11"/>
      <c r="P18" s="11"/>
      <c r="Q18" s="11"/>
      <c r="R18" s="11"/>
      <c r="S18" s="11"/>
      <c r="T18" s="11"/>
      <c r="U18" s="11"/>
      <c r="V18" s="11"/>
      <c r="W18" s="11"/>
      <c r="X18" s="11"/>
      <c r="Y18" s="11"/>
      <c r="Z18" s="11"/>
    </row>
    <row r="19">
      <c r="A19" s="37"/>
      <c r="B19" s="74">
        <v>5.0</v>
      </c>
      <c r="C19" s="49" t="s">
        <v>79</v>
      </c>
      <c r="D19" s="59"/>
      <c r="E19" s="59"/>
      <c r="F19" s="60">
        <v>0.0</v>
      </c>
      <c r="G19" s="11"/>
      <c r="H19" s="11"/>
      <c r="I19" s="11"/>
      <c r="J19" s="11"/>
      <c r="K19" s="11"/>
      <c r="L19" s="11"/>
      <c r="M19" s="11"/>
      <c r="N19" s="11"/>
      <c r="O19" s="11"/>
      <c r="P19" s="11"/>
      <c r="Q19" s="11"/>
      <c r="R19" s="11"/>
      <c r="S19" s="11"/>
      <c r="T19" s="11"/>
      <c r="U19" s="11"/>
      <c r="V19" s="11"/>
      <c r="W19" s="11"/>
      <c r="X19" s="11"/>
      <c r="Y19" s="11"/>
      <c r="Z19" s="11"/>
    </row>
    <row r="20">
      <c r="A20" s="37"/>
      <c r="B20" s="87"/>
      <c r="C20" s="89"/>
      <c r="D20" s="90" t="s">
        <v>115</v>
      </c>
      <c r="E20" s="90" t="s">
        <v>116</v>
      </c>
      <c r="F20" s="7"/>
      <c r="G20" s="11"/>
      <c r="H20" s="11"/>
      <c r="I20" s="11"/>
      <c r="J20" s="11"/>
      <c r="K20" s="11"/>
      <c r="L20" s="11"/>
      <c r="M20" s="11"/>
      <c r="N20" s="11"/>
      <c r="O20" s="11"/>
      <c r="P20" s="11"/>
      <c r="Q20" s="11"/>
      <c r="R20" s="11"/>
      <c r="S20" s="11"/>
      <c r="T20" s="11"/>
      <c r="U20" s="11"/>
      <c r="V20" s="11"/>
      <c r="W20" s="11"/>
      <c r="X20" s="11"/>
      <c r="Y20" s="11"/>
      <c r="Z20" s="11"/>
    </row>
    <row r="21">
      <c r="A21" s="37"/>
      <c r="B21" s="57" t="s">
        <v>119</v>
      </c>
      <c r="C21" s="29" t="s">
        <v>120</v>
      </c>
      <c r="D21" s="38">
        <v>0.0</v>
      </c>
      <c r="E21" s="38">
        <v>0.0</v>
      </c>
      <c r="F21" s="7"/>
      <c r="G21" s="11"/>
      <c r="H21" s="11"/>
      <c r="I21" s="11"/>
      <c r="J21" s="11"/>
      <c r="K21" s="11"/>
      <c r="L21" s="11"/>
      <c r="M21" s="11"/>
      <c r="N21" s="11"/>
      <c r="O21" s="11"/>
      <c r="P21" s="11"/>
      <c r="Q21" s="11"/>
      <c r="R21" s="11"/>
      <c r="S21" s="11"/>
      <c r="T21" s="11"/>
      <c r="U21" s="11"/>
      <c r="V21" s="11"/>
      <c r="W21" s="11"/>
      <c r="X21" s="11"/>
      <c r="Y21" s="11"/>
      <c r="Z21" s="11"/>
    </row>
    <row r="22">
      <c r="A22" s="37"/>
      <c r="B22" s="57" t="s">
        <v>38</v>
      </c>
      <c r="C22" s="29" t="s">
        <v>121</v>
      </c>
      <c r="D22" s="38">
        <v>0.0</v>
      </c>
      <c r="E22" s="38">
        <v>0.0</v>
      </c>
      <c r="F22" s="7"/>
      <c r="G22" s="11"/>
      <c r="H22" s="11"/>
      <c r="I22" s="11"/>
      <c r="J22" s="11"/>
      <c r="K22" s="11"/>
      <c r="L22" s="11"/>
      <c r="M22" s="11"/>
      <c r="N22" s="11"/>
      <c r="O22" s="11"/>
      <c r="P22" s="11"/>
      <c r="Q22" s="11"/>
      <c r="R22" s="11"/>
      <c r="S22" s="11"/>
      <c r="T22" s="11"/>
      <c r="U22" s="11"/>
      <c r="V22" s="11"/>
      <c r="W22" s="11"/>
      <c r="X22" s="11"/>
      <c r="Y22" s="11"/>
      <c r="Z22" s="11"/>
    </row>
    <row r="23">
      <c r="A23" s="37"/>
      <c r="B23" s="57" t="s">
        <v>41</v>
      </c>
      <c r="C23" s="29" t="s">
        <v>122</v>
      </c>
      <c r="D23" s="91">
        <f t="shared" ref="D23:E23" si="1">D21-D22</f>
        <v>0</v>
      </c>
      <c r="E23" s="91">
        <f t="shared" si="1"/>
        <v>0</v>
      </c>
      <c r="F23" s="7"/>
      <c r="G23" s="11"/>
      <c r="H23" s="11"/>
      <c r="I23" s="11"/>
      <c r="J23" s="11"/>
      <c r="K23" s="11"/>
      <c r="L23" s="11"/>
      <c r="M23" s="11"/>
      <c r="N23" s="11"/>
      <c r="O23" s="11"/>
      <c r="P23" s="11"/>
      <c r="Q23" s="11"/>
      <c r="R23" s="11"/>
      <c r="S23" s="11"/>
      <c r="T23" s="11"/>
      <c r="U23" s="11"/>
      <c r="V23" s="11"/>
      <c r="W23" s="11"/>
      <c r="X23" s="11"/>
      <c r="Y23" s="11"/>
      <c r="Z23" s="11"/>
    </row>
    <row r="24">
      <c r="A24" s="37"/>
      <c r="B24" s="74" t="s">
        <v>44</v>
      </c>
      <c r="C24" s="49" t="s">
        <v>126</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7"/>
      <c r="B25" s="87"/>
      <c r="C25" s="89"/>
      <c r="D25" s="90" t="s">
        <v>131</v>
      </c>
      <c r="E25" s="90" t="s">
        <v>132</v>
      </c>
      <c r="F25" s="7"/>
      <c r="G25" s="92"/>
      <c r="H25" s="11"/>
      <c r="I25" s="11"/>
      <c r="J25" s="11"/>
      <c r="K25" s="11"/>
      <c r="L25" s="11"/>
      <c r="M25" s="11"/>
      <c r="N25" s="11"/>
      <c r="O25" s="11"/>
      <c r="P25" s="11"/>
      <c r="Q25" s="11"/>
      <c r="R25" s="11"/>
      <c r="S25" s="11"/>
      <c r="T25" s="11"/>
      <c r="U25" s="11"/>
      <c r="V25" s="11"/>
      <c r="W25" s="11"/>
      <c r="X25" s="11"/>
      <c r="Y25" s="11"/>
      <c r="Z25" s="11"/>
    </row>
    <row r="26">
      <c r="A26" s="37"/>
      <c r="B26" s="28" t="s">
        <v>134</v>
      </c>
      <c r="C26" s="94" t="s">
        <v>237</v>
      </c>
      <c r="D26" s="38">
        <v>0.0</v>
      </c>
      <c r="E26" s="38">
        <v>0.0</v>
      </c>
      <c r="F26" s="7"/>
      <c r="G26" s="92"/>
      <c r="H26" s="11"/>
      <c r="I26" s="11"/>
      <c r="J26" s="11"/>
      <c r="K26" s="11"/>
      <c r="L26" s="11"/>
      <c r="M26" s="11"/>
      <c r="N26" s="11"/>
      <c r="O26" s="11"/>
      <c r="P26" s="11"/>
      <c r="Q26" s="11"/>
      <c r="R26" s="11"/>
      <c r="S26" s="11"/>
      <c r="T26" s="11"/>
      <c r="U26" s="11"/>
      <c r="V26" s="11"/>
      <c r="W26" s="11"/>
      <c r="X26" s="11"/>
      <c r="Y26" s="11"/>
      <c r="Z26" s="11"/>
    </row>
    <row r="27">
      <c r="A27" s="37"/>
      <c r="B27" s="57" t="s">
        <v>38</v>
      </c>
      <c r="C27" s="29" t="s">
        <v>136</v>
      </c>
      <c r="D27" s="38">
        <v>0.0</v>
      </c>
      <c r="E27" s="38">
        <v>0.0</v>
      </c>
      <c r="F27" s="7"/>
      <c r="G27" s="11"/>
      <c r="H27" s="11"/>
      <c r="I27" s="11"/>
      <c r="J27" s="11"/>
      <c r="K27" s="11"/>
      <c r="L27" s="11"/>
      <c r="M27" s="11"/>
      <c r="N27" s="11"/>
      <c r="O27" s="11"/>
      <c r="P27" s="11"/>
      <c r="Q27" s="11"/>
      <c r="R27" s="11"/>
      <c r="S27" s="11"/>
      <c r="T27" s="11"/>
      <c r="U27" s="11"/>
      <c r="V27" s="11"/>
      <c r="W27" s="11"/>
      <c r="X27" s="11"/>
      <c r="Y27" s="11"/>
      <c r="Z27" s="11"/>
    </row>
    <row r="28">
      <c r="A28" s="37"/>
      <c r="B28" s="57" t="s">
        <v>41</v>
      </c>
      <c r="C28" s="29" t="s">
        <v>137</v>
      </c>
      <c r="D28" s="91">
        <f t="shared" ref="D28:E28" si="2">D26-D27</f>
        <v>0</v>
      </c>
      <c r="E28" s="91">
        <f t="shared" si="2"/>
        <v>0</v>
      </c>
      <c r="F28" s="7"/>
      <c r="G28" s="11"/>
      <c r="H28" s="11"/>
      <c r="I28" s="11"/>
      <c r="J28" s="11"/>
      <c r="K28" s="11"/>
      <c r="L28" s="11"/>
      <c r="M28" s="11"/>
      <c r="N28" s="11"/>
      <c r="O28" s="11"/>
      <c r="P28" s="11"/>
      <c r="Q28" s="11"/>
      <c r="R28" s="11"/>
      <c r="S28" s="11"/>
      <c r="T28" s="11"/>
      <c r="U28" s="11"/>
      <c r="V28" s="11"/>
      <c r="W28" s="11"/>
      <c r="X28" s="11"/>
      <c r="Y28" s="11"/>
      <c r="Z28" s="11"/>
    </row>
    <row r="29">
      <c r="A29" s="37"/>
      <c r="B29" s="48" t="s">
        <v>44</v>
      </c>
      <c r="C29" s="49" t="s">
        <v>141</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7"/>
      <c r="B30" s="57" t="s">
        <v>142</v>
      </c>
      <c r="C30" s="31" t="s">
        <v>143</v>
      </c>
      <c r="D30" s="31"/>
      <c r="E30" s="34">
        <v>0.0</v>
      </c>
      <c r="F30" s="7"/>
      <c r="G30" s="11"/>
      <c r="H30" s="11"/>
      <c r="I30" s="11"/>
      <c r="J30" s="11"/>
      <c r="K30" s="11"/>
      <c r="L30" s="11"/>
      <c r="M30" s="11"/>
      <c r="N30" s="11"/>
      <c r="O30" s="11"/>
      <c r="P30" s="11"/>
      <c r="Q30" s="11"/>
      <c r="R30" s="11"/>
      <c r="S30" s="11"/>
      <c r="T30" s="11"/>
      <c r="U30" s="11"/>
      <c r="V30" s="11"/>
      <c r="W30" s="11"/>
      <c r="X30" s="11"/>
      <c r="Y30" s="11"/>
      <c r="Z30" s="11"/>
    </row>
    <row r="31">
      <c r="A31" s="37"/>
      <c r="B31" s="28" t="s">
        <v>38</v>
      </c>
      <c r="C31" s="29" t="s">
        <v>147</v>
      </c>
      <c r="D31" s="7"/>
      <c r="E31" s="34">
        <v>0.0</v>
      </c>
      <c r="F31" s="7"/>
      <c r="G31" s="11"/>
      <c r="H31" s="11"/>
      <c r="I31" s="11"/>
      <c r="J31" s="11"/>
      <c r="K31" s="11"/>
      <c r="L31" s="11"/>
      <c r="M31" s="11"/>
      <c r="N31" s="11"/>
      <c r="O31" s="11"/>
      <c r="P31" s="11"/>
      <c r="Q31" s="11"/>
      <c r="R31" s="11"/>
      <c r="S31" s="11"/>
      <c r="T31" s="11"/>
      <c r="U31" s="11"/>
      <c r="V31" s="11"/>
      <c r="W31" s="11"/>
      <c r="X31" s="11"/>
      <c r="Y31" s="11"/>
      <c r="Z31" s="11"/>
    </row>
    <row r="32">
      <c r="A32" s="37"/>
      <c r="B32" s="48" t="s">
        <v>41</v>
      </c>
      <c r="C32" s="75" t="s">
        <v>148</v>
      </c>
      <c r="D32" s="102"/>
      <c r="E32" s="103"/>
      <c r="F32" s="53">
        <f>E30-E31</f>
        <v>0</v>
      </c>
      <c r="G32" s="11"/>
      <c r="H32" s="11"/>
      <c r="I32" s="11"/>
      <c r="J32" s="11"/>
      <c r="K32" s="11"/>
      <c r="L32" s="11"/>
      <c r="M32" s="11"/>
      <c r="N32" s="11"/>
      <c r="O32" s="11"/>
      <c r="P32" s="11"/>
      <c r="Q32" s="11"/>
      <c r="R32" s="11"/>
      <c r="S32" s="11"/>
      <c r="T32" s="11"/>
      <c r="U32" s="11"/>
      <c r="V32" s="11"/>
      <c r="W32" s="11"/>
      <c r="X32" s="11"/>
      <c r="Y32" s="11"/>
      <c r="Z32" s="11"/>
    </row>
    <row r="33">
      <c r="A33" s="37"/>
      <c r="B33" s="14" t="s">
        <v>154</v>
      </c>
      <c r="C33" s="31" t="s">
        <v>155</v>
      </c>
      <c r="D33" s="78"/>
      <c r="E33" s="34">
        <v>0.0</v>
      </c>
      <c r="F33" s="7"/>
      <c r="G33" s="11"/>
      <c r="H33" s="11"/>
      <c r="I33" s="11"/>
      <c r="J33" s="11"/>
      <c r="K33" s="11"/>
      <c r="L33" s="11"/>
      <c r="M33" s="11"/>
      <c r="N33" s="11"/>
      <c r="O33" s="11"/>
      <c r="P33" s="11"/>
      <c r="Q33" s="11"/>
      <c r="R33" s="11"/>
      <c r="S33" s="11"/>
      <c r="T33" s="11"/>
      <c r="U33" s="11"/>
      <c r="V33" s="11"/>
      <c r="W33" s="11"/>
      <c r="X33" s="11"/>
      <c r="Y33" s="11"/>
      <c r="Z33" s="11"/>
    </row>
    <row r="34">
      <c r="A34" s="37"/>
      <c r="B34" s="28" t="s">
        <v>38</v>
      </c>
      <c r="C34" s="29" t="s">
        <v>156</v>
      </c>
      <c r="D34" s="111"/>
      <c r="E34" s="34">
        <v>0.0</v>
      </c>
      <c r="F34" s="7"/>
      <c r="G34" s="11"/>
      <c r="H34" s="11"/>
      <c r="I34" s="11"/>
      <c r="J34" s="11"/>
      <c r="K34" s="11"/>
      <c r="L34" s="11"/>
      <c r="M34" s="11"/>
      <c r="N34" s="11"/>
      <c r="O34" s="11"/>
      <c r="P34" s="11"/>
      <c r="Q34" s="11"/>
      <c r="R34" s="11"/>
      <c r="S34" s="11"/>
      <c r="T34" s="11"/>
      <c r="U34" s="11"/>
      <c r="V34" s="11"/>
      <c r="W34" s="11"/>
      <c r="X34" s="11"/>
      <c r="Y34" s="11"/>
      <c r="Z34" s="11"/>
    </row>
    <row r="35">
      <c r="A35" s="37"/>
      <c r="B35" s="48" t="s">
        <v>41</v>
      </c>
      <c r="C35" s="75" t="s">
        <v>158</v>
      </c>
      <c r="D35" s="102"/>
      <c r="E35" s="103"/>
      <c r="F35" s="53">
        <f>E33-E34</f>
        <v>0</v>
      </c>
      <c r="G35" s="11"/>
      <c r="H35" s="11"/>
      <c r="I35" s="11"/>
      <c r="J35" s="11"/>
      <c r="K35" s="11"/>
      <c r="L35" s="11"/>
      <c r="M35" s="11"/>
      <c r="N35" s="11"/>
      <c r="O35" s="11"/>
      <c r="P35" s="11"/>
      <c r="Q35" s="11"/>
      <c r="R35" s="11"/>
      <c r="S35" s="11"/>
      <c r="T35" s="11"/>
      <c r="U35" s="11"/>
      <c r="V35" s="11"/>
      <c r="W35" s="11"/>
      <c r="X35" s="11"/>
      <c r="Y35" s="11"/>
      <c r="Z35" s="11"/>
    </row>
    <row r="36">
      <c r="A36" s="37"/>
      <c r="B36" s="14" t="s">
        <v>160</v>
      </c>
      <c r="C36" s="31" t="s">
        <v>161</v>
      </c>
      <c r="D36" s="78"/>
      <c r="E36" s="34">
        <v>0.0</v>
      </c>
      <c r="F36" s="7"/>
      <c r="G36" s="11"/>
      <c r="H36" s="11"/>
      <c r="I36" s="11"/>
      <c r="J36" s="11"/>
      <c r="K36" s="11"/>
      <c r="L36" s="11"/>
      <c r="M36" s="11"/>
      <c r="N36" s="11"/>
      <c r="O36" s="11"/>
      <c r="P36" s="11"/>
      <c r="Q36" s="11"/>
      <c r="R36" s="11"/>
      <c r="S36" s="11"/>
      <c r="T36" s="11"/>
      <c r="U36" s="11"/>
      <c r="V36" s="11"/>
      <c r="W36" s="11"/>
      <c r="X36" s="11"/>
      <c r="Y36" s="11"/>
      <c r="Z36" s="11"/>
    </row>
    <row r="37">
      <c r="A37" s="37"/>
      <c r="B37" s="28" t="s">
        <v>38</v>
      </c>
      <c r="C37" s="29" t="s">
        <v>163</v>
      </c>
      <c r="D37" s="111"/>
      <c r="E37" s="34">
        <v>0.0</v>
      </c>
      <c r="F37" s="7"/>
      <c r="G37" s="11"/>
      <c r="H37" s="11"/>
      <c r="I37" s="11"/>
      <c r="J37" s="11"/>
      <c r="K37" s="11"/>
      <c r="L37" s="11"/>
      <c r="M37" s="11"/>
      <c r="N37" s="11"/>
      <c r="O37" s="11"/>
      <c r="P37" s="11"/>
      <c r="Q37" s="11"/>
      <c r="R37" s="11"/>
      <c r="S37" s="11"/>
      <c r="T37" s="11"/>
      <c r="U37" s="11"/>
      <c r="V37" s="11"/>
      <c r="W37" s="11"/>
      <c r="X37" s="11"/>
      <c r="Y37" s="11"/>
      <c r="Z37" s="11"/>
    </row>
    <row r="38">
      <c r="A38" s="37"/>
      <c r="B38" s="48" t="s">
        <v>41</v>
      </c>
      <c r="C38" s="75" t="s">
        <v>165</v>
      </c>
      <c r="D38" s="102"/>
      <c r="E38" s="103"/>
      <c r="F38" s="53">
        <f>E36-E37</f>
        <v>0</v>
      </c>
      <c r="G38" s="11"/>
      <c r="H38" s="11"/>
      <c r="I38" s="11"/>
      <c r="J38" s="11"/>
      <c r="K38" s="11"/>
      <c r="L38" s="11"/>
      <c r="M38" s="11"/>
      <c r="N38" s="11"/>
      <c r="O38" s="11"/>
      <c r="P38" s="11"/>
      <c r="Q38" s="11"/>
      <c r="R38" s="11"/>
      <c r="S38" s="11"/>
      <c r="T38" s="11"/>
      <c r="U38" s="11"/>
      <c r="V38" s="11"/>
      <c r="W38" s="11"/>
      <c r="X38" s="11"/>
      <c r="Y38" s="11"/>
      <c r="Z38" s="11"/>
    </row>
    <row r="39">
      <c r="A39" s="37"/>
      <c r="B39" s="28" t="s">
        <v>166</v>
      </c>
      <c r="C39" s="117"/>
      <c r="D39" s="7"/>
      <c r="E39" s="34">
        <v>0.0</v>
      </c>
      <c r="F39" s="7"/>
      <c r="G39" s="11"/>
      <c r="H39" s="11"/>
      <c r="I39" s="11"/>
      <c r="J39" s="11"/>
      <c r="K39" s="11"/>
      <c r="L39" s="11"/>
      <c r="M39" s="11"/>
      <c r="N39" s="11"/>
      <c r="O39" s="11"/>
      <c r="P39" s="11"/>
      <c r="Q39" s="11"/>
      <c r="R39" s="11"/>
      <c r="S39" s="11"/>
      <c r="T39" s="11"/>
      <c r="U39" s="11"/>
      <c r="V39" s="11"/>
      <c r="W39" s="11"/>
      <c r="X39" s="11"/>
      <c r="Y39" s="11"/>
      <c r="Z39" s="11"/>
    </row>
    <row r="40">
      <c r="A40" s="37"/>
      <c r="B40" s="28" t="s">
        <v>38</v>
      </c>
      <c r="C40" s="117"/>
      <c r="D40" s="7"/>
      <c r="E40" s="34">
        <v>0.0</v>
      </c>
      <c r="F40" s="7"/>
      <c r="G40" s="11"/>
      <c r="H40" s="11"/>
      <c r="I40" s="11"/>
      <c r="J40" s="11"/>
      <c r="K40" s="11"/>
      <c r="L40" s="11"/>
      <c r="M40" s="11"/>
      <c r="N40" s="11"/>
      <c r="O40" s="11"/>
      <c r="P40" s="11"/>
      <c r="Q40" s="11"/>
      <c r="R40" s="11"/>
      <c r="S40" s="11"/>
      <c r="T40" s="11"/>
      <c r="U40" s="11"/>
      <c r="V40" s="11"/>
      <c r="W40" s="11"/>
      <c r="X40" s="11"/>
      <c r="Y40" s="11"/>
      <c r="Z40" s="11"/>
    </row>
    <row r="41">
      <c r="A41" s="37"/>
      <c r="B41" s="28" t="s">
        <v>41</v>
      </c>
      <c r="C41" s="117"/>
      <c r="D41" s="7"/>
      <c r="E41" s="34">
        <v>0.0</v>
      </c>
      <c r="F41" s="7"/>
      <c r="G41" s="11"/>
      <c r="H41" s="11"/>
      <c r="I41" s="11"/>
      <c r="J41" s="11"/>
      <c r="K41" s="11"/>
      <c r="L41" s="11"/>
      <c r="M41" s="11"/>
      <c r="N41" s="11"/>
      <c r="O41" s="11"/>
      <c r="P41" s="11"/>
      <c r="Q41" s="11"/>
      <c r="R41" s="11"/>
      <c r="S41" s="11"/>
      <c r="T41" s="11"/>
      <c r="U41" s="11"/>
      <c r="V41" s="11"/>
      <c r="W41" s="11"/>
      <c r="X41" s="11"/>
      <c r="Y41" s="11"/>
      <c r="Z41" s="11"/>
    </row>
    <row r="42">
      <c r="A42" s="45"/>
      <c r="B42" s="28" t="s">
        <v>44</v>
      </c>
      <c r="C42" s="117"/>
      <c r="D42" s="7"/>
      <c r="E42" s="34">
        <v>0.0</v>
      </c>
      <c r="F42" s="7"/>
      <c r="G42" s="11"/>
      <c r="H42" s="11"/>
      <c r="I42" s="11"/>
      <c r="J42" s="11"/>
      <c r="K42" s="11"/>
      <c r="L42" s="11"/>
      <c r="M42" s="11"/>
      <c r="N42" s="11"/>
      <c r="O42" s="11"/>
      <c r="P42" s="11"/>
      <c r="Q42" s="11"/>
      <c r="R42" s="11"/>
      <c r="S42" s="11"/>
      <c r="T42" s="11"/>
      <c r="U42" s="11"/>
      <c r="V42" s="11"/>
      <c r="W42" s="11"/>
      <c r="X42" s="11"/>
      <c r="Y42" s="11"/>
      <c r="Z42" s="11"/>
    </row>
    <row r="43">
      <c r="A43" s="121"/>
      <c r="B43" s="48" t="s">
        <v>47</v>
      </c>
      <c r="C43" s="27" t="s">
        <v>94</v>
      </c>
      <c r="D43" s="103"/>
      <c r="E43" s="103"/>
      <c r="F43" s="53">
        <f>sum(E39:E42)</f>
        <v>0</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173</v>
      </c>
      <c r="D44" s="128"/>
      <c r="E44" s="128"/>
      <c r="F44" s="129">
        <f>sum(F16:F43)+F9</f>
        <v>1225332</v>
      </c>
      <c r="G44" s="11"/>
      <c r="H44" s="11"/>
      <c r="I44" s="11"/>
      <c r="J44" s="11"/>
      <c r="K44" s="11"/>
      <c r="L44" s="11"/>
      <c r="M44" s="11"/>
      <c r="N44" s="11"/>
      <c r="O44" s="11"/>
      <c r="P44" s="11"/>
      <c r="Q44" s="11"/>
      <c r="R44" s="11"/>
      <c r="S44" s="11"/>
      <c r="T44" s="11"/>
      <c r="U44" s="11"/>
      <c r="V44" s="11"/>
      <c r="W44" s="11"/>
      <c r="X44" s="11"/>
      <c r="Y44" s="11"/>
      <c r="Z44" s="11"/>
    </row>
    <row r="45">
      <c r="A45" s="130"/>
      <c r="B45" s="79"/>
      <c r="C45" s="80"/>
      <c r="D45" s="82"/>
      <c r="E45" s="82"/>
      <c r="F45" s="82"/>
      <c r="G45" s="11"/>
      <c r="H45" s="11"/>
      <c r="I45" s="11"/>
      <c r="J45" s="11"/>
      <c r="K45" s="11"/>
      <c r="L45" s="11"/>
      <c r="M45" s="11"/>
      <c r="N45" s="11"/>
      <c r="O45" s="11"/>
      <c r="P45" s="11"/>
      <c r="Q45" s="11"/>
      <c r="R45" s="11"/>
      <c r="S45" s="11"/>
      <c r="T45" s="11"/>
      <c r="U45" s="11"/>
      <c r="V45" s="11"/>
      <c r="W45" s="11"/>
      <c r="X45" s="11"/>
      <c r="Y45" s="11"/>
      <c r="Z45" s="11"/>
    </row>
    <row r="46">
      <c r="A46" s="130"/>
      <c r="B46" s="79"/>
      <c r="C46" s="80"/>
      <c r="D46" s="82"/>
      <c r="E46" s="82"/>
      <c r="F46" s="82"/>
      <c r="G46" s="11"/>
      <c r="H46" s="11"/>
      <c r="I46" s="11"/>
      <c r="J46" s="11"/>
      <c r="K46" s="11"/>
      <c r="L46" s="11"/>
      <c r="M46" s="11"/>
      <c r="N46" s="11"/>
      <c r="O46" s="11"/>
      <c r="P46" s="11"/>
      <c r="Q46" s="11"/>
      <c r="R46" s="11"/>
      <c r="S46" s="11"/>
      <c r="T46" s="11"/>
      <c r="U46" s="11"/>
      <c r="V46" s="11"/>
      <c r="W46" s="11"/>
      <c r="X46" s="11"/>
      <c r="Y46" s="11"/>
      <c r="Z46" s="11"/>
    </row>
    <row r="47">
      <c r="A47" s="130"/>
      <c r="B47" s="79"/>
      <c r="C47" s="80"/>
      <c r="D47" s="82"/>
      <c r="E47" s="82"/>
      <c r="F47" s="82"/>
      <c r="G47" s="11"/>
      <c r="H47" s="11"/>
      <c r="I47" s="11"/>
      <c r="J47" s="11"/>
      <c r="K47" s="11"/>
      <c r="L47" s="11"/>
      <c r="M47" s="11"/>
      <c r="N47" s="11"/>
      <c r="O47" s="11"/>
      <c r="P47" s="11"/>
      <c r="Q47" s="11"/>
      <c r="R47" s="11"/>
      <c r="S47" s="11"/>
      <c r="T47" s="11"/>
      <c r="U47" s="11"/>
      <c r="V47" s="11"/>
      <c r="W47" s="11"/>
      <c r="X47" s="11"/>
      <c r="Y47" s="11"/>
      <c r="Z47" s="11"/>
    </row>
    <row r="48">
      <c r="A48" s="130"/>
      <c r="B48" s="79"/>
      <c r="C48" s="80"/>
      <c r="D48" s="82"/>
      <c r="E48" s="82"/>
      <c r="F48" s="82"/>
      <c r="G48" s="11"/>
      <c r="H48" s="11"/>
      <c r="I48" s="11"/>
      <c r="J48" s="11"/>
      <c r="K48" s="11"/>
      <c r="L48" s="11"/>
      <c r="M48" s="11"/>
      <c r="N48" s="11"/>
      <c r="O48" s="11"/>
      <c r="P48" s="11"/>
      <c r="Q48" s="11"/>
      <c r="R48" s="11"/>
      <c r="S48" s="11"/>
      <c r="T48" s="11"/>
      <c r="U48" s="11"/>
      <c r="V48" s="11"/>
      <c r="W48" s="11"/>
      <c r="X48" s="11"/>
      <c r="Y48" s="11"/>
      <c r="Z48" s="11"/>
    </row>
    <row r="49">
      <c r="A49" s="130"/>
      <c r="B49" s="79"/>
      <c r="C49" s="80"/>
      <c r="D49" s="82"/>
      <c r="E49" s="82"/>
      <c r="F49" s="82"/>
      <c r="G49" s="11"/>
      <c r="H49" s="11"/>
      <c r="I49" s="11"/>
      <c r="J49" s="11"/>
      <c r="K49" s="11"/>
      <c r="L49" s="11"/>
      <c r="M49" s="11"/>
      <c r="N49" s="11"/>
      <c r="O49" s="11"/>
      <c r="P49" s="11"/>
      <c r="Q49" s="11"/>
      <c r="R49" s="11"/>
      <c r="S49" s="11"/>
      <c r="T49" s="11"/>
      <c r="U49" s="11"/>
      <c r="V49" s="11"/>
      <c r="W49" s="11"/>
      <c r="X49" s="11"/>
      <c r="Y49" s="11"/>
      <c r="Z49" s="11"/>
    </row>
    <row r="50">
      <c r="A50" s="130"/>
      <c r="B50" s="79"/>
      <c r="C50" s="80"/>
      <c r="D50" s="82"/>
      <c r="E50" s="82"/>
      <c r="F50" s="82"/>
      <c r="G50" s="11"/>
      <c r="H50" s="11"/>
      <c r="I50" s="11"/>
      <c r="J50" s="11"/>
      <c r="K50" s="11"/>
      <c r="L50" s="11"/>
      <c r="M50" s="11"/>
      <c r="N50" s="11"/>
      <c r="O50" s="11"/>
      <c r="P50" s="11"/>
      <c r="Q50" s="11"/>
      <c r="R50" s="11"/>
      <c r="S50" s="11"/>
      <c r="T50" s="11"/>
      <c r="U50" s="11"/>
      <c r="V50" s="11"/>
      <c r="W50" s="11"/>
      <c r="X50" s="11"/>
      <c r="Y50" s="11"/>
      <c r="Z50" s="11"/>
    </row>
    <row r="51">
      <c r="A51" s="130"/>
      <c r="B51" s="79"/>
      <c r="C51" s="80"/>
      <c r="D51" s="82"/>
      <c r="E51" s="82"/>
      <c r="F51" s="82"/>
      <c r="G51" s="11"/>
      <c r="H51" s="11"/>
      <c r="I51" s="11"/>
      <c r="J51" s="11"/>
      <c r="K51" s="11"/>
      <c r="L51" s="11"/>
      <c r="M51" s="11"/>
      <c r="N51" s="11"/>
      <c r="O51" s="11"/>
      <c r="P51" s="11"/>
      <c r="Q51" s="11"/>
      <c r="R51" s="11"/>
      <c r="S51" s="11"/>
      <c r="T51" s="11"/>
      <c r="U51" s="11"/>
      <c r="V51" s="11"/>
      <c r="W51" s="11"/>
      <c r="X51" s="11"/>
      <c r="Y51" s="11"/>
      <c r="Z51" s="11"/>
    </row>
    <row r="52">
      <c r="A52" s="130"/>
      <c r="B52" s="79"/>
      <c r="C52" s="80"/>
      <c r="D52" s="82"/>
      <c r="E52" s="82"/>
      <c r="F52" s="82"/>
      <c r="G52" s="11"/>
      <c r="H52" s="11"/>
      <c r="I52" s="11"/>
      <c r="J52" s="11"/>
      <c r="K52" s="11"/>
      <c r="L52" s="11"/>
      <c r="M52" s="11"/>
      <c r="N52" s="11"/>
      <c r="O52" s="11"/>
      <c r="P52" s="11"/>
      <c r="Q52" s="11"/>
      <c r="R52" s="11"/>
      <c r="S52" s="11"/>
      <c r="T52" s="11"/>
      <c r="U52" s="11"/>
      <c r="V52" s="11"/>
      <c r="W52" s="11"/>
      <c r="X52" s="11"/>
      <c r="Y52" s="11"/>
      <c r="Z52" s="11"/>
    </row>
    <row r="53">
      <c r="A53" s="130"/>
      <c r="B53" s="79"/>
      <c r="C53" s="80"/>
      <c r="D53" s="82"/>
      <c r="E53" s="82"/>
      <c r="F53" s="82"/>
      <c r="G53" s="11"/>
      <c r="H53" s="11"/>
      <c r="I53" s="11"/>
      <c r="J53" s="11"/>
      <c r="K53" s="11"/>
      <c r="L53" s="11"/>
      <c r="M53" s="11"/>
      <c r="N53" s="11"/>
      <c r="O53" s="11"/>
      <c r="P53" s="11"/>
      <c r="Q53" s="11"/>
      <c r="R53" s="11"/>
      <c r="S53" s="11"/>
      <c r="T53" s="11"/>
      <c r="U53" s="11"/>
      <c r="V53" s="11"/>
      <c r="W53" s="11"/>
      <c r="X53" s="11"/>
      <c r="Y53" s="11"/>
      <c r="Z53" s="11"/>
    </row>
    <row r="54">
      <c r="A54" s="130"/>
      <c r="B54" s="79"/>
      <c r="C54" s="80"/>
      <c r="D54" s="82"/>
      <c r="E54" s="82"/>
      <c r="F54" s="82"/>
      <c r="G54" s="11"/>
      <c r="H54" s="11"/>
      <c r="I54" s="11"/>
      <c r="J54" s="11"/>
      <c r="K54" s="11"/>
      <c r="L54" s="11"/>
      <c r="M54" s="11"/>
      <c r="N54" s="11"/>
      <c r="O54" s="11"/>
      <c r="P54" s="11"/>
      <c r="Q54" s="11"/>
      <c r="R54" s="11"/>
      <c r="S54" s="11"/>
      <c r="T54" s="11"/>
      <c r="U54" s="11"/>
      <c r="V54" s="11"/>
      <c r="W54" s="11"/>
      <c r="X54" s="11"/>
      <c r="Y54" s="11"/>
      <c r="Z54" s="11"/>
    </row>
    <row r="55">
      <c r="A55" s="130"/>
      <c r="B55" s="79"/>
      <c r="C55" s="80"/>
      <c r="D55" s="82"/>
      <c r="E55" s="82"/>
      <c r="F55" s="82"/>
      <c r="G55" s="11"/>
      <c r="H55" s="11"/>
      <c r="I55" s="11"/>
      <c r="J55" s="11"/>
      <c r="K55" s="11"/>
      <c r="L55" s="11"/>
      <c r="M55" s="11"/>
      <c r="N55" s="11"/>
      <c r="O55" s="11"/>
      <c r="P55" s="11"/>
      <c r="Q55" s="11"/>
      <c r="R55" s="11"/>
      <c r="S55" s="11"/>
      <c r="T55" s="11"/>
      <c r="U55" s="11"/>
      <c r="V55" s="11"/>
      <c r="W55" s="11"/>
      <c r="X55" s="11"/>
      <c r="Y55" s="11"/>
      <c r="Z55" s="11"/>
    </row>
    <row r="56">
      <c r="A56" s="130"/>
      <c r="B56" s="79"/>
      <c r="C56" s="80"/>
      <c r="D56" s="82"/>
      <c r="E56" s="82"/>
      <c r="F56" s="82"/>
      <c r="G56" s="11"/>
      <c r="H56" s="11"/>
      <c r="I56" s="11"/>
      <c r="J56" s="11"/>
      <c r="K56" s="11"/>
      <c r="L56" s="11"/>
      <c r="M56" s="11"/>
      <c r="N56" s="11"/>
      <c r="O56" s="11"/>
      <c r="P56" s="11"/>
      <c r="Q56" s="11"/>
      <c r="R56" s="11"/>
      <c r="S56" s="11"/>
      <c r="T56" s="11"/>
      <c r="U56" s="11"/>
      <c r="V56" s="11"/>
      <c r="W56" s="11"/>
      <c r="X56" s="11"/>
      <c r="Y56" s="11"/>
      <c r="Z56" s="11"/>
    </row>
    <row r="57">
      <c r="A57" s="130"/>
      <c r="B57" s="79"/>
      <c r="C57" s="80"/>
      <c r="D57" s="82"/>
      <c r="E57" s="82"/>
      <c r="F57" s="82"/>
      <c r="G57" s="11"/>
      <c r="H57" s="11"/>
      <c r="I57" s="11"/>
      <c r="J57" s="11"/>
      <c r="K57" s="11"/>
      <c r="L57" s="11"/>
      <c r="M57" s="11"/>
      <c r="N57" s="11"/>
      <c r="O57" s="11"/>
      <c r="P57" s="11"/>
      <c r="Q57" s="11"/>
      <c r="R57" s="11"/>
      <c r="S57" s="11"/>
      <c r="T57" s="11"/>
      <c r="U57" s="11"/>
      <c r="V57" s="11"/>
      <c r="W57" s="11"/>
      <c r="X57" s="11"/>
      <c r="Y57" s="11"/>
      <c r="Z57" s="11"/>
    </row>
    <row r="58">
      <c r="A58" s="130"/>
      <c r="B58" s="79"/>
      <c r="C58" s="80"/>
      <c r="D58" s="82"/>
      <c r="E58" s="82"/>
      <c r="F58" s="82"/>
      <c r="G58" s="11"/>
      <c r="H58" s="11"/>
      <c r="I58" s="11"/>
      <c r="J58" s="11"/>
      <c r="K58" s="11"/>
      <c r="L58" s="11"/>
      <c r="M58" s="11"/>
      <c r="N58" s="11"/>
      <c r="O58" s="11"/>
      <c r="P58" s="11"/>
      <c r="Q58" s="11"/>
      <c r="R58" s="11"/>
      <c r="S58" s="11"/>
      <c r="T58" s="11"/>
      <c r="U58" s="11"/>
      <c r="V58" s="11"/>
      <c r="W58" s="11"/>
      <c r="X58" s="11"/>
      <c r="Y58" s="11"/>
      <c r="Z58" s="11"/>
    </row>
    <row r="59">
      <c r="A59" s="130"/>
      <c r="B59" s="79"/>
      <c r="C59" s="80"/>
      <c r="D59" s="82"/>
      <c r="E59" s="82"/>
      <c r="F59" s="82"/>
      <c r="G59" s="11"/>
      <c r="H59" s="11"/>
      <c r="I59" s="11"/>
      <c r="J59" s="11"/>
      <c r="K59" s="11"/>
      <c r="L59" s="11"/>
      <c r="M59" s="11"/>
      <c r="N59" s="11"/>
      <c r="O59" s="11"/>
      <c r="P59" s="11"/>
      <c r="Q59" s="11"/>
      <c r="R59" s="11"/>
      <c r="S59" s="11"/>
      <c r="T59" s="11"/>
      <c r="U59" s="11"/>
      <c r="V59" s="11"/>
      <c r="W59" s="11"/>
      <c r="X59" s="11"/>
      <c r="Y59" s="11"/>
      <c r="Z59" s="11"/>
    </row>
    <row r="60">
      <c r="A60" s="130"/>
      <c r="B60" s="79"/>
      <c r="C60" s="80"/>
      <c r="D60" s="82"/>
      <c r="E60" s="82"/>
      <c r="F60" s="82"/>
      <c r="G60" s="11"/>
      <c r="H60" s="11"/>
      <c r="I60" s="11"/>
      <c r="J60" s="11"/>
      <c r="K60" s="11"/>
      <c r="L60" s="11"/>
      <c r="M60" s="11"/>
      <c r="N60" s="11"/>
      <c r="O60" s="11"/>
      <c r="P60" s="11"/>
      <c r="Q60" s="11"/>
      <c r="R60" s="11"/>
      <c r="S60" s="11"/>
      <c r="T60" s="11"/>
      <c r="U60" s="11"/>
      <c r="V60" s="11"/>
      <c r="W60" s="11"/>
      <c r="X60" s="11"/>
      <c r="Y60" s="11"/>
      <c r="Z60" s="11"/>
    </row>
    <row r="61">
      <c r="A61" s="130"/>
      <c r="B61" s="79"/>
      <c r="C61" s="80"/>
      <c r="D61" s="82"/>
      <c r="E61" s="82"/>
      <c r="F61" s="82"/>
      <c r="G61" s="11"/>
      <c r="H61" s="11"/>
      <c r="I61" s="11"/>
      <c r="J61" s="11"/>
      <c r="K61" s="11"/>
      <c r="L61" s="11"/>
      <c r="M61" s="11"/>
      <c r="N61" s="11"/>
      <c r="O61" s="11"/>
      <c r="P61" s="11"/>
      <c r="Q61" s="11"/>
      <c r="R61" s="11"/>
      <c r="S61" s="11"/>
      <c r="T61" s="11"/>
      <c r="U61" s="11"/>
      <c r="V61" s="11"/>
      <c r="W61" s="11"/>
      <c r="X61" s="11"/>
      <c r="Y61" s="11"/>
      <c r="Z61" s="11"/>
    </row>
    <row r="62">
      <c r="A62" s="130"/>
      <c r="B62" s="79"/>
      <c r="C62" s="80"/>
      <c r="D62" s="82"/>
      <c r="E62" s="82"/>
      <c r="F62" s="82"/>
      <c r="G62" s="11"/>
      <c r="H62" s="11"/>
      <c r="I62" s="11"/>
      <c r="J62" s="11"/>
      <c r="K62" s="11"/>
      <c r="L62" s="11"/>
      <c r="M62" s="11"/>
      <c r="N62" s="11"/>
      <c r="O62" s="11"/>
      <c r="P62" s="11"/>
      <c r="Q62" s="11"/>
      <c r="R62" s="11"/>
      <c r="S62" s="11"/>
      <c r="T62" s="11"/>
      <c r="U62" s="11"/>
      <c r="V62" s="11"/>
      <c r="W62" s="11"/>
      <c r="X62" s="11"/>
      <c r="Y62" s="11"/>
      <c r="Z62" s="11"/>
    </row>
    <row r="63">
      <c r="A63" s="130"/>
      <c r="B63" s="79"/>
      <c r="C63" s="80"/>
      <c r="D63" s="82"/>
      <c r="E63" s="82"/>
      <c r="F63" s="82"/>
      <c r="G63" s="11"/>
      <c r="H63" s="11"/>
      <c r="I63" s="11"/>
      <c r="J63" s="11"/>
      <c r="K63" s="11"/>
      <c r="L63" s="11"/>
      <c r="M63" s="11"/>
      <c r="N63" s="11"/>
      <c r="O63" s="11"/>
      <c r="P63" s="11"/>
      <c r="Q63" s="11"/>
      <c r="R63" s="11"/>
      <c r="S63" s="11"/>
      <c r="T63" s="11"/>
      <c r="U63" s="11"/>
      <c r="V63" s="11"/>
      <c r="W63" s="11"/>
      <c r="X63" s="11"/>
      <c r="Y63" s="11"/>
      <c r="Z63" s="11"/>
    </row>
    <row r="64">
      <c r="A64" s="130"/>
      <c r="B64" s="79"/>
      <c r="C64" s="80"/>
      <c r="D64" s="82"/>
      <c r="E64" s="82"/>
      <c r="F64" s="82"/>
      <c r="G64" s="11"/>
      <c r="H64" s="11"/>
      <c r="I64" s="11"/>
      <c r="J64" s="11"/>
      <c r="K64" s="11"/>
      <c r="L64" s="11"/>
      <c r="M64" s="11"/>
      <c r="N64" s="11"/>
      <c r="O64" s="11"/>
      <c r="P64" s="11"/>
      <c r="Q64" s="11"/>
      <c r="R64" s="11"/>
      <c r="S64" s="11"/>
      <c r="T64" s="11"/>
      <c r="U64" s="11"/>
      <c r="V64" s="11"/>
      <c r="W64" s="11"/>
      <c r="X64" s="11"/>
      <c r="Y64" s="11"/>
      <c r="Z64" s="11"/>
    </row>
    <row r="65">
      <c r="A65" s="130"/>
      <c r="B65" s="79"/>
      <c r="C65" s="80"/>
      <c r="D65" s="82"/>
      <c r="E65" s="82"/>
      <c r="F65" s="82"/>
      <c r="G65" s="11"/>
      <c r="H65" s="11"/>
      <c r="I65" s="11"/>
      <c r="J65" s="11"/>
      <c r="K65" s="11"/>
      <c r="L65" s="11"/>
      <c r="M65" s="11"/>
      <c r="N65" s="11"/>
      <c r="O65" s="11"/>
      <c r="P65" s="11"/>
      <c r="Q65" s="11"/>
      <c r="R65" s="11"/>
      <c r="S65" s="11"/>
      <c r="T65" s="11"/>
      <c r="U65" s="11"/>
      <c r="V65" s="11"/>
      <c r="W65" s="11"/>
      <c r="X65" s="11"/>
      <c r="Y65" s="11"/>
      <c r="Z65" s="11"/>
    </row>
    <row r="66">
      <c r="A66" s="130"/>
      <c r="B66" s="79"/>
      <c r="C66" s="80"/>
      <c r="D66" s="82"/>
      <c r="E66" s="82"/>
      <c r="F66" s="82"/>
      <c r="G66" s="11"/>
      <c r="H66" s="11"/>
      <c r="I66" s="11"/>
      <c r="J66" s="11"/>
      <c r="K66" s="11"/>
      <c r="L66" s="11"/>
      <c r="M66" s="11"/>
      <c r="N66" s="11"/>
      <c r="O66" s="11"/>
      <c r="P66" s="11"/>
      <c r="Q66" s="11"/>
      <c r="R66" s="11"/>
      <c r="S66" s="11"/>
      <c r="T66" s="11"/>
      <c r="U66" s="11"/>
      <c r="V66" s="11"/>
      <c r="W66" s="11"/>
      <c r="X66" s="11"/>
      <c r="Y66" s="11"/>
      <c r="Z66" s="11"/>
    </row>
    <row r="67">
      <c r="A67" s="130"/>
      <c r="B67" s="79"/>
      <c r="C67" s="80"/>
      <c r="D67" s="82"/>
      <c r="E67" s="82"/>
      <c r="F67" s="82"/>
      <c r="G67" s="11"/>
      <c r="H67" s="11"/>
      <c r="I67" s="11"/>
      <c r="J67" s="11"/>
      <c r="K67" s="11"/>
      <c r="L67" s="11"/>
      <c r="M67" s="11"/>
      <c r="N67" s="11"/>
      <c r="O67" s="11"/>
      <c r="P67" s="11"/>
      <c r="Q67" s="11"/>
      <c r="R67" s="11"/>
      <c r="S67" s="11"/>
      <c r="T67" s="11"/>
      <c r="U67" s="11"/>
      <c r="V67" s="11"/>
      <c r="W67" s="11"/>
      <c r="X67" s="11"/>
      <c r="Y67" s="11"/>
      <c r="Z67" s="11"/>
    </row>
    <row r="68">
      <c r="A68" s="130"/>
      <c r="B68" s="79"/>
      <c r="C68" s="80"/>
      <c r="D68" s="82"/>
      <c r="E68" s="82"/>
      <c r="F68" s="82"/>
      <c r="G68" s="11"/>
      <c r="H68" s="11"/>
      <c r="I68" s="11"/>
      <c r="J68" s="11"/>
      <c r="K68" s="11"/>
      <c r="L68" s="11"/>
      <c r="M68" s="11"/>
      <c r="N68" s="11"/>
      <c r="O68" s="11"/>
      <c r="P68" s="11"/>
      <c r="Q68" s="11"/>
      <c r="R68" s="11"/>
      <c r="S68" s="11"/>
      <c r="T68" s="11"/>
      <c r="U68" s="11"/>
      <c r="V68" s="11"/>
      <c r="W68" s="11"/>
      <c r="X68" s="11"/>
      <c r="Y68" s="11"/>
      <c r="Z68" s="11"/>
    </row>
    <row r="69">
      <c r="A69" s="130"/>
      <c r="B69" s="79"/>
      <c r="C69" s="80"/>
      <c r="D69" s="82"/>
      <c r="E69" s="82"/>
      <c r="F69" s="82"/>
      <c r="G69" s="11"/>
      <c r="H69" s="11"/>
      <c r="I69" s="11"/>
      <c r="J69" s="11"/>
      <c r="K69" s="11"/>
      <c r="L69" s="11"/>
      <c r="M69" s="11"/>
      <c r="N69" s="11"/>
      <c r="O69" s="11"/>
      <c r="P69" s="11"/>
      <c r="Q69" s="11"/>
      <c r="R69" s="11"/>
      <c r="S69" s="11"/>
      <c r="T69" s="11"/>
      <c r="U69" s="11"/>
      <c r="V69" s="11"/>
      <c r="W69" s="11"/>
      <c r="X69" s="11"/>
      <c r="Y69" s="11"/>
      <c r="Z69" s="11"/>
    </row>
    <row r="70">
      <c r="A70" s="130"/>
      <c r="B70" s="79"/>
      <c r="C70" s="80"/>
      <c r="D70" s="82"/>
      <c r="E70" s="82"/>
      <c r="F70" s="82"/>
      <c r="G70" s="11"/>
      <c r="H70" s="11"/>
      <c r="I70" s="11"/>
      <c r="J70" s="11"/>
      <c r="K70" s="11"/>
      <c r="L70" s="11"/>
      <c r="M70" s="11"/>
      <c r="N70" s="11"/>
      <c r="O70" s="11"/>
      <c r="P70" s="11"/>
      <c r="Q70" s="11"/>
      <c r="R70" s="11"/>
      <c r="S70" s="11"/>
      <c r="T70" s="11"/>
      <c r="U70" s="11"/>
      <c r="V70" s="11"/>
      <c r="W70" s="11"/>
      <c r="X70" s="11"/>
      <c r="Y70" s="11"/>
      <c r="Z70" s="11"/>
    </row>
    <row r="71">
      <c r="A71" s="130"/>
      <c r="B71" s="79"/>
      <c r="C71" s="80"/>
      <c r="D71" s="82"/>
      <c r="E71" s="82"/>
      <c r="F71" s="82"/>
      <c r="G71" s="11"/>
      <c r="H71" s="11"/>
      <c r="I71" s="11"/>
      <c r="J71" s="11"/>
      <c r="K71" s="11"/>
      <c r="L71" s="11"/>
      <c r="M71" s="11"/>
      <c r="N71" s="11"/>
      <c r="O71" s="11"/>
      <c r="P71" s="11"/>
      <c r="Q71" s="11"/>
      <c r="R71" s="11"/>
      <c r="S71" s="11"/>
      <c r="T71" s="11"/>
      <c r="U71" s="11"/>
      <c r="V71" s="11"/>
      <c r="W71" s="11"/>
      <c r="X71" s="11"/>
      <c r="Y71" s="11"/>
      <c r="Z71" s="11"/>
    </row>
    <row r="72">
      <c r="A72" s="130"/>
      <c r="B72" s="79"/>
      <c r="C72" s="80"/>
      <c r="D72" s="82"/>
      <c r="E72" s="82"/>
      <c r="F72" s="82"/>
      <c r="G72" s="11"/>
      <c r="H72" s="11"/>
      <c r="I72" s="11"/>
      <c r="J72" s="11"/>
      <c r="K72" s="11"/>
      <c r="L72" s="11"/>
      <c r="M72" s="11"/>
      <c r="N72" s="11"/>
      <c r="O72" s="11"/>
      <c r="P72" s="11"/>
      <c r="Q72" s="11"/>
      <c r="R72" s="11"/>
      <c r="S72" s="11"/>
      <c r="T72" s="11"/>
      <c r="U72" s="11"/>
      <c r="V72" s="11"/>
      <c r="W72" s="11"/>
      <c r="X72" s="11"/>
      <c r="Y72" s="11"/>
      <c r="Z72" s="11"/>
    </row>
    <row r="73">
      <c r="A73" s="130"/>
      <c r="B73" s="79"/>
      <c r="C73" s="80"/>
      <c r="D73" s="82"/>
      <c r="E73" s="82"/>
      <c r="F73" s="82"/>
      <c r="G73" s="11"/>
      <c r="H73" s="11"/>
      <c r="I73" s="11"/>
      <c r="J73" s="11"/>
      <c r="K73" s="11"/>
      <c r="L73" s="11"/>
      <c r="M73" s="11"/>
      <c r="N73" s="11"/>
      <c r="O73" s="11"/>
      <c r="P73" s="11"/>
      <c r="Q73" s="11"/>
      <c r="R73" s="11"/>
      <c r="S73" s="11"/>
      <c r="T73" s="11"/>
      <c r="U73" s="11"/>
      <c r="V73" s="11"/>
      <c r="W73" s="11"/>
      <c r="X73" s="11"/>
      <c r="Y73" s="11"/>
      <c r="Z73" s="11"/>
    </row>
    <row r="74">
      <c r="A74" s="130"/>
      <c r="B74" s="79"/>
      <c r="C74" s="80"/>
      <c r="D74" s="82"/>
      <c r="E74" s="82"/>
      <c r="F74" s="82"/>
      <c r="G74" s="11"/>
      <c r="H74" s="11"/>
      <c r="I74" s="11"/>
      <c r="J74" s="11"/>
      <c r="K74" s="11"/>
      <c r="L74" s="11"/>
      <c r="M74" s="11"/>
      <c r="N74" s="11"/>
      <c r="O74" s="11"/>
      <c r="P74" s="11"/>
      <c r="Q74" s="11"/>
      <c r="R74" s="11"/>
      <c r="S74" s="11"/>
      <c r="T74" s="11"/>
      <c r="U74" s="11"/>
      <c r="V74" s="11"/>
      <c r="W74" s="11"/>
      <c r="X74" s="11"/>
      <c r="Y74" s="11"/>
      <c r="Z74" s="11"/>
    </row>
    <row r="75">
      <c r="A75" s="130"/>
      <c r="B75" s="79"/>
      <c r="C75" s="80"/>
      <c r="D75" s="82"/>
      <c r="E75" s="82"/>
      <c r="F75" s="82"/>
      <c r="G75" s="11"/>
      <c r="H75" s="11"/>
      <c r="I75" s="11"/>
      <c r="J75" s="11"/>
      <c r="K75" s="11"/>
      <c r="L75" s="11"/>
      <c r="M75" s="11"/>
      <c r="N75" s="11"/>
      <c r="O75" s="11"/>
      <c r="P75" s="11"/>
      <c r="Q75" s="11"/>
      <c r="R75" s="11"/>
      <c r="S75" s="11"/>
      <c r="T75" s="11"/>
      <c r="U75" s="11"/>
      <c r="V75" s="11"/>
      <c r="W75" s="11"/>
      <c r="X75" s="11"/>
      <c r="Y75" s="11"/>
      <c r="Z75" s="11"/>
    </row>
    <row r="76">
      <c r="A76" s="130"/>
      <c r="B76" s="79"/>
      <c r="C76" s="80"/>
      <c r="D76" s="82"/>
      <c r="E76" s="82"/>
      <c r="F76" s="82"/>
      <c r="G76" s="11"/>
      <c r="H76" s="11"/>
      <c r="I76" s="11"/>
      <c r="J76" s="11"/>
      <c r="K76" s="11"/>
      <c r="L76" s="11"/>
      <c r="M76" s="11"/>
      <c r="N76" s="11"/>
      <c r="O76" s="11"/>
      <c r="P76" s="11"/>
      <c r="Q76" s="11"/>
      <c r="R76" s="11"/>
      <c r="S76" s="11"/>
      <c r="T76" s="11"/>
      <c r="U76" s="11"/>
      <c r="V76" s="11"/>
      <c r="W76" s="11"/>
      <c r="X76" s="11"/>
      <c r="Y76" s="11"/>
      <c r="Z76" s="11"/>
    </row>
    <row r="77">
      <c r="A77" s="130"/>
      <c r="B77" s="79"/>
      <c r="C77" s="80"/>
      <c r="D77" s="82"/>
      <c r="E77" s="82"/>
      <c r="F77" s="82"/>
      <c r="G77" s="11"/>
      <c r="H77" s="11"/>
      <c r="I77" s="11"/>
      <c r="J77" s="11"/>
      <c r="K77" s="11"/>
      <c r="L77" s="11"/>
      <c r="M77" s="11"/>
      <c r="N77" s="11"/>
      <c r="O77" s="11"/>
      <c r="P77" s="11"/>
      <c r="Q77" s="11"/>
      <c r="R77" s="11"/>
      <c r="S77" s="11"/>
      <c r="T77" s="11"/>
      <c r="U77" s="11"/>
      <c r="V77" s="11"/>
      <c r="W77" s="11"/>
      <c r="X77" s="11"/>
      <c r="Y77" s="11"/>
      <c r="Z77" s="11"/>
    </row>
    <row r="78">
      <c r="A78" s="130"/>
      <c r="B78" s="79"/>
      <c r="C78" s="80"/>
      <c r="D78" s="82"/>
      <c r="E78" s="82"/>
      <c r="F78" s="82"/>
      <c r="G78" s="11"/>
      <c r="H78" s="11"/>
      <c r="I78" s="11"/>
      <c r="J78" s="11"/>
      <c r="K78" s="11"/>
      <c r="L78" s="11"/>
      <c r="M78" s="11"/>
      <c r="N78" s="11"/>
      <c r="O78" s="11"/>
      <c r="P78" s="11"/>
      <c r="Q78" s="11"/>
      <c r="R78" s="11"/>
      <c r="S78" s="11"/>
      <c r="T78" s="11"/>
      <c r="U78" s="11"/>
      <c r="V78" s="11"/>
      <c r="W78" s="11"/>
      <c r="X78" s="11"/>
      <c r="Y78" s="11"/>
      <c r="Z78" s="11"/>
    </row>
    <row r="79">
      <c r="A79" s="130"/>
      <c r="B79" s="79"/>
      <c r="C79" s="80"/>
      <c r="D79" s="82"/>
      <c r="E79" s="82"/>
      <c r="F79" s="82"/>
      <c r="G79" s="11"/>
      <c r="H79" s="11"/>
      <c r="I79" s="11"/>
      <c r="J79" s="11"/>
      <c r="K79" s="11"/>
      <c r="L79" s="11"/>
      <c r="M79" s="11"/>
      <c r="N79" s="11"/>
      <c r="O79" s="11"/>
      <c r="P79" s="11"/>
      <c r="Q79" s="11"/>
      <c r="R79" s="11"/>
      <c r="S79" s="11"/>
      <c r="T79" s="11"/>
      <c r="U79" s="11"/>
      <c r="V79" s="11"/>
      <c r="W79" s="11"/>
      <c r="X79" s="11"/>
      <c r="Y79" s="11"/>
      <c r="Z79" s="11"/>
    </row>
    <row r="80">
      <c r="A80" s="130"/>
      <c r="B80" s="79"/>
      <c r="C80" s="80"/>
      <c r="D80" s="82"/>
      <c r="E80" s="82"/>
      <c r="F80" s="82"/>
      <c r="G80" s="11"/>
      <c r="H80" s="11"/>
      <c r="I80" s="11"/>
      <c r="J80" s="11"/>
      <c r="K80" s="11"/>
      <c r="L80" s="11"/>
      <c r="M80" s="11"/>
      <c r="N80" s="11"/>
      <c r="O80" s="11"/>
      <c r="P80" s="11"/>
      <c r="Q80" s="11"/>
      <c r="R80" s="11"/>
      <c r="S80" s="11"/>
      <c r="T80" s="11"/>
      <c r="U80" s="11"/>
      <c r="V80" s="11"/>
      <c r="W80" s="11"/>
      <c r="X80" s="11"/>
      <c r="Y80" s="11"/>
      <c r="Z80" s="11"/>
    </row>
    <row r="81">
      <c r="A81" s="130"/>
      <c r="B81" s="79"/>
      <c r="C81" s="80"/>
      <c r="D81" s="82"/>
      <c r="E81" s="82"/>
      <c r="F81" s="82"/>
      <c r="G81" s="11"/>
      <c r="H81" s="11"/>
      <c r="I81" s="11"/>
      <c r="J81" s="11"/>
      <c r="K81" s="11"/>
      <c r="L81" s="11"/>
      <c r="M81" s="11"/>
      <c r="N81" s="11"/>
      <c r="O81" s="11"/>
      <c r="P81" s="11"/>
      <c r="Q81" s="11"/>
      <c r="R81" s="11"/>
      <c r="S81" s="11"/>
      <c r="T81" s="11"/>
      <c r="U81" s="11"/>
      <c r="V81" s="11"/>
      <c r="W81" s="11"/>
      <c r="X81" s="11"/>
      <c r="Y81" s="11"/>
      <c r="Z81" s="11"/>
    </row>
    <row r="82">
      <c r="A82" s="130"/>
      <c r="B82" s="79"/>
      <c r="C82" s="80"/>
      <c r="D82" s="82"/>
      <c r="E82" s="82"/>
      <c r="F82" s="82"/>
      <c r="G82" s="11"/>
      <c r="H82" s="11"/>
      <c r="I82" s="11"/>
      <c r="J82" s="11"/>
      <c r="K82" s="11"/>
      <c r="L82" s="11"/>
      <c r="M82" s="11"/>
      <c r="N82" s="11"/>
      <c r="O82" s="11"/>
      <c r="P82" s="11"/>
      <c r="Q82" s="11"/>
      <c r="R82" s="11"/>
      <c r="S82" s="11"/>
      <c r="T82" s="11"/>
      <c r="U82" s="11"/>
      <c r="V82" s="11"/>
      <c r="W82" s="11"/>
      <c r="X82" s="11"/>
      <c r="Y82" s="11"/>
      <c r="Z82" s="11"/>
    </row>
    <row r="83">
      <c r="A83" s="130"/>
      <c r="B83" s="79"/>
      <c r="C83" s="80"/>
      <c r="D83" s="82"/>
      <c r="E83" s="82"/>
      <c r="F83" s="82"/>
      <c r="G83" s="11"/>
      <c r="H83" s="11"/>
      <c r="I83" s="11"/>
      <c r="J83" s="11"/>
      <c r="K83" s="11"/>
      <c r="L83" s="11"/>
      <c r="M83" s="11"/>
      <c r="N83" s="11"/>
      <c r="O83" s="11"/>
      <c r="P83" s="11"/>
      <c r="Q83" s="11"/>
      <c r="R83" s="11"/>
      <c r="S83" s="11"/>
      <c r="T83" s="11"/>
      <c r="U83" s="11"/>
      <c r="V83" s="11"/>
      <c r="W83" s="11"/>
      <c r="X83" s="11"/>
      <c r="Y83" s="11"/>
      <c r="Z83" s="11"/>
    </row>
    <row r="84">
      <c r="A84" s="130"/>
      <c r="B84" s="79"/>
      <c r="C84" s="80"/>
      <c r="D84" s="82"/>
      <c r="E84" s="82"/>
      <c r="F84" s="82"/>
      <c r="G84" s="11"/>
      <c r="H84" s="11"/>
      <c r="I84" s="11"/>
      <c r="J84" s="11"/>
      <c r="K84" s="11"/>
      <c r="L84" s="11"/>
      <c r="M84" s="11"/>
      <c r="N84" s="11"/>
      <c r="O84" s="11"/>
      <c r="P84" s="11"/>
      <c r="Q84" s="11"/>
      <c r="R84" s="11"/>
      <c r="S84" s="11"/>
      <c r="T84" s="11"/>
      <c r="U84" s="11"/>
      <c r="V84" s="11"/>
      <c r="W84" s="11"/>
      <c r="X84" s="11"/>
      <c r="Y84" s="11"/>
      <c r="Z84" s="11"/>
    </row>
    <row r="85">
      <c r="A85" s="130"/>
      <c r="B85" s="79"/>
      <c r="C85" s="80"/>
      <c r="D85" s="82"/>
      <c r="E85" s="82"/>
      <c r="F85" s="82"/>
      <c r="G85" s="11"/>
      <c r="H85" s="11"/>
      <c r="I85" s="11"/>
      <c r="J85" s="11"/>
      <c r="K85" s="11"/>
      <c r="L85" s="11"/>
      <c r="M85" s="11"/>
      <c r="N85" s="11"/>
      <c r="O85" s="11"/>
      <c r="P85" s="11"/>
      <c r="Q85" s="11"/>
      <c r="R85" s="11"/>
      <c r="S85" s="11"/>
      <c r="T85" s="11"/>
      <c r="U85" s="11"/>
      <c r="V85" s="11"/>
      <c r="W85" s="11"/>
      <c r="X85" s="11"/>
      <c r="Y85" s="11"/>
      <c r="Z85" s="11"/>
    </row>
    <row r="86">
      <c r="A86" s="130"/>
      <c r="B86" s="79"/>
      <c r="C86" s="80"/>
      <c r="D86" s="82"/>
      <c r="E86" s="82"/>
      <c r="F86" s="82"/>
      <c r="G86" s="11"/>
      <c r="H86" s="11"/>
      <c r="I86" s="11"/>
      <c r="J86" s="11"/>
      <c r="K86" s="11"/>
      <c r="L86" s="11"/>
      <c r="M86" s="11"/>
      <c r="N86" s="11"/>
      <c r="O86" s="11"/>
      <c r="P86" s="11"/>
      <c r="Q86" s="11"/>
      <c r="R86" s="11"/>
      <c r="S86" s="11"/>
      <c r="T86" s="11"/>
      <c r="U86" s="11"/>
      <c r="V86" s="11"/>
      <c r="W86" s="11"/>
      <c r="X86" s="11"/>
      <c r="Y86" s="11"/>
      <c r="Z86" s="11"/>
    </row>
    <row r="87">
      <c r="A87" s="130"/>
      <c r="B87" s="79"/>
      <c r="C87" s="80"/>
      <c r="D87" s="82"/>
      <c r="E87" s="82"/>
      <c r="F87" s="82"/>
      <c r="G87" s="11"/>
      <c r="H87" s="11"/>
      <c r="I87" s="11"/>
      <c r="J87" s="11"/>
      <c r="K87" s="11"/>
      <c r="L87" s="11"/>
      <c r="M87" s="11"/>
      <c r="N87" s="11"/>
      <c r="O87" s="11"/>
      <c r="P87" s="11"/>
      <c r="Q87" s="11"/>
      <c r="R87" s="11"/>
      <c r="S87" s="11"/>
      <c r="T87" s="11"/>
      <c r="U87" s="11"/>
      <c r="V87" s="11"/>
      <c r="W87" s="11"/>
      <c r="X87" s="11"/>
      <c r="Y87" s="11"/>
      <c r="Z87" s="11"/>
    </row>
    <row r="88">
      <c r="A88" s="130"/>
      <c r="B88" s="79"/>
      <c r="C88" s="80"/>
      <c r="D88" s="82"/>
      <c r="E88" s="82"/>
      <c r="F88" s="82"/>
      <c r="G88" s="11"/>
      <c r="H88" s="11"/>
      <c r="I88" s="11"/>
      <c r="J88" s="11"/>
      <c r="K88" s="11"/>
      <c r="L88" s="11"/>
      <c r="M88" s="11"/>
      <c r="N88" s="11"/>
      <c r="O88" s="11"/>
      <c r="P88" s="11"/>
      <c r="Q88" s="11"/>
      <c r="R88" s="11"/>
      <c r="S88" s="11"/>
      <c r="T88" s="11"/>
      <c r="U88" s="11"/>
      <c r="V88" s="11"/>
      <c r="W88" s="11"/>
      <c r="X88" s="11"/>
      <c r="Y88" s="11"/>
      <c r="Z88" s="11"/>
    </row>
    <row r="89">
      <c r="A89" s="130"/>
      <c r="B89" s="79"/>
      <c r="C89" s="80"/>
      <c r="D89" s="82"/>
      <c r="E89" s="82"/>
      <c r="F89" s="82"/>
      <c r="G89" s="11"/>
      <c r="H89" s="11"/>
      <c r="I89" s="11"/>
      <c r="J89" s="11"/>
      <c r="K89" s="11"/>
      <c r="L89" s="11"/>
      <c r="M89" s="11"/>
      <c r="N89" s="11"/>
      <c r="O89" s="11"/>
      <c r="P89" s="11"/>
      <c r="Q89" s="11"/>
      <c r="R89" s="11"/>
      <c r="S89" s="11"/>
      <c r="T89" s="11"/>
      <c r="U89" s="11"/>
      <c r="V89" s="11"/>
      <c r="W89" s="11"/>
      <c r="X89" s="11"/>
      <c r="Y89" s="11"/>
      <c r="Z89" s="11"/>
    </row>
    <row r="90">
      <c r="A90" s="130"/>
      <c r="B90" s="79"/>
      <c r="C90" s="80"/>
      <c r="D90" s="82"/>
      <c r="E90" s="82"/>
      <c r="F90" s="82"/>
      <c r="G90" s="11"/>
      <c r="H90" s="11"/>
      <c r="I90" s="11"/>
      <c r="J90" s="11"/>
      <c r="K90" s="11"/>
      <c r="L90" s="11"/>
      <c r="M90" s="11"/>
      <c r="N90" s="11"/>
      <c r="O90" s="11"/>
      <c r="P90" s="11"/>
      <c r="Q90" s="11"/>
      <c r="R90" s="11"/>
      <c r="S90" s="11"/>
      <c r="T90" s="11"/>
      <c r="U90" s="11"/>
      <c r="V90" s="11"/>
      <c r="W90" s="11"/>
      <c r="X90" s="11"/>
      <c r="Y90" s="11"/>
      <c r="Z90" s="11"/>
    </row>
    <row r="91">
      <c r="A91" s="130"/>
      <c r="B91" s="79"/>
      <c r="C91" s="80"/>
      <c r="D91" s="82"/>
      <c r="E91" s="82"/>
      <c r="F91" s="82"/>
      <c r="G91" s="11"/>
      <c r="H91" s="11"/>
      <c r="I91" s="11"/>
      <c r="J91" s="11"/>
      <c r="K91" s="11"/>
      <c r="L91" s="11"/>
      <c r="M91" s="11"/>
      <c r="N91" s="11"/>
      <c r="O91" s="11"/>
      <c r="P91" s="11"/>
      <c r="Q91" s="11"/>
      <c r="R91" s="11"/>
      <c r="S91" s="11"/>
      <c r="T91" s="11"/>
      <c r="U91" s="11"/>
      <c r="V91" s="11"/>
      <c r="W91" s="11"/>
      <c r="X91" s="11"/>
      <c r="Y91" s="11"/>
      <c r="Z91" s="11"/>
    </row>
    <row r="92">
      <c r="A92" s="130"/>
      <c r="B92" s="79"/>
      <c r="C92" s="80"/>
      <c r="D92" s="82"/>
      <c r="E92" s="82"/>
      <c r="F92" s="82"/>
      <c r="G92" s="11"/>
      <c r="H92" s="11"/>
      <c r="I92" s="11"/>
      <c r="J92" s="11"/>
      <c r="K92" s="11"/>
      <c r="L92" s="11"/>
      <c r="M92" s="11"/>
      <c r="N92" s="11"/>
      <c r="O92" s="11"/>
      <c r="P92" s="11"/>
      <c r="Q92" s="11"/>
      <c r="R92" s="11"/>
      <c r="S92" s="11"/>
      <c r="T92" s="11"/>
      <c r="U92" s="11"/>
      <c r="V92" s="11"/>
      <c r="W92" s="11"/>
      <c r="X92" s="11"/>
      <c r="Y92" s="11"/>
      <c r="Z92" s="11"/>
    </row>
    <row r="93">
      <c r="A93" s="130"/>
      <c r="B93" s="79"/>
      <c r="C93" s="80"/>
      <c r="D93" s="82"/>
      <c r="E93" s="82"/>
      <c r="F93" s="82"/>
      <c r="G93" s="11"/>
      <c r="H93" s="11"/>
      <c r="I93" s="11"/>
      <c r="J93" s="11"/>
      <c r="K93" s="11"/>
      <c r="L93" s="11"/>
      <c r="M93" s="11"/>
      <c r="N93" s="11"/>
      <c r="O93" s="11"/>
      <c r="P93" s="11"/>
      <c r="Q93" s="11"/>
      <c r="R93" s="11"/>
      <c r="S93" s="11"/>
      <c r="T93" s="11"/>
      <c r="U93" s="11"/>
      <c r="V93" s="11"/>
      <c r="W93" s="11"/>
      <c r="X93" s="11"/>
      <c r="Y93" s="11"/>
      <c r="Z93" s="11"/>
    </row>
    <row r="94">
      <c r="A94" s="130"/>
      <c r="B94" s="79"/>
      <c r="C94" s="80"/>
      <c r="D94" s="82"/>
      <c r="E94" s="82"/>
      <c r="F94" s="82"/>
      <c r="G94" s="11"/>
      <c r="H94" s="11"/>
      <c r="I94" s="11"/>
      <c r="J94" s="11"/>
      <c r="K94" s="11"/>
      <c r="L94" s="11"/>
      <c r="M94" s="11"/>
      <c r="N94" s="11"/>
      <c r="O94" s="11"/>
      <c r="P94" s="11"/>
      <c r="Q94" s="11"/>
      <c r="R94" s="11"/>
      <c r="S94" s="11"/>
      <c r="T94" s="11"/>
      <c r="U94" s="11"/>
      <c r="V94" s="11"/>
      <c r="W94" s="11"/>
      <c r="X94" s="11"/>
      <c r="Y94" s="11"/>
      <c r="Z94" s="11"/>
    </row>
    <row r="95">
      <c r="A95" s="130"/>
      <c r="B95" s="79"/>
      <c r="C95" s="80"/>
      <c r="D95" s="82"/>
      <c r="E95" s="82"/>
      <c r="F95" s="82"/>
      <c r="G95" s="11"/>
      <c r="H95" s="11"/>
      <c r="I95" s="11"/>
      <c r="J95" s="11"/>
      <c r="K95" s="11"/>
      <c r="L95" s="11"/>
      <c r="M95" s="11"/>
      <c r="N95" s="11"/>
      <c r="O95" s="11"/>
      <c r="P95" s="11"/>
      <c r="Q95" s="11"/>
      <c r="R95" s="11"/>
      <c r="S95" s="11"/>
      <c r="T95" s="11"/>
      <c r="U95" s="11"/>
      <c r="V95" s="11"/>
      <c r="W95" s="11"/>
      <c r="X95" s="11"/>
      <c r="Y95" s="11"/>
      <c r="Z95" s="11"/>
    </row>
    <row r="96">
      <c r="A96" s="130"/>
      <c r="B96" s="79"/>
      <c r="C96" s="80"/>
      <c r="D96" s="82"/>
      <c r="E96" s="82"/>
      <c r="F96" s="82"/>
      <c r="G96" s="11"/>
      <c r="H96" s="11"/>
      <c r="I96" s="11"/>
      <c r="J96" s="11"/>
      <c r="K96" s="11"/>
      <c r="L96" s="11"/>
      <c r="M96" s="11"/>
      <c r="N96" s="11"/>
      <c r="O96" s="11"/>
      <c r="P96" s="11"/>
      <c r="Q96" s="11"/>
      <c r="R96" s="11"/>
      <c r="S96" s="11"/>
      <c r="T96" s="11"/>
      <c r="U96" s="11"/>
      <c r="V96" s="11"/>
      <c r="W96" s="11"/>
      <c r="X96" s="11"/>
      <c r="Y96" s="11"/>
      <c r="Z96" s="11"/>
    </row>
    <row r="97">
      <c r="A97" s="130"/>
      <c r="B97" s="79"/>
      <c r="C97" s="80"/>
      <c r="D97" s="82"/>
      <c r="E97" s="82"/>
      <c r="F97" s="82"/>
      <c r="G97" s="11"/>
      <c r="H97" s="11"/>
      <c r="I97" s="11"/>
      <c r="J97" s="11"/>
      <c r="K97" s="11"/>
      <c r="L97" s="11"/>
      <c r="M97" s="11"/>
      <c r="N97" s="11"/>
      <c r="O97" s="11"/>
      <c r="P97" s="11"/>
      <c r="Q97" s="11"/>
      <c r="R97" s="11"/>
      <c r="S97" s="11"/>
      <c r="T97" s="11"/>
      <c r="U97" s="11"/>
      <c r="V97" s="11"/>
      <c r="W97" s="11"/>
      <c r="X97" s="11"/>
      <c r="Y97" s="11"/>
      <c r="Z97" s="11"/>
    </row>
    <row r="98">
      <c r="A98" s="130"/>
      <c r="B98" s="79"/>
      <c r="C98" s="80"/>
      <c r="D98" s="82"/>
      <c r="E98" s="82"/>
      <c r="F98" s="82"/>
      <c r="G98" s="11"/>
      <c r="H98" s="11"/>
      <c r="I98" s="11"/>
      <c r="J98" s="11"/>
      <c r="K98" s="11"/>
      <c r="L98" s="11"/>
      <c r="M98" s="11"/>
      <c r="N98" s="11"/>
      <c r="O98" s="11"/>
      <c r="P98" s="11"/>
      <c r="Q98" s="11"/>
      <c r="R98" s="11"/>
      <c r="S98" s="11"/>
      <c r="T98" s="11"/>
      <c r="U98" s="11"/>
      <c r="V98" s="11"/>
      <c r="W98" s="11"/>
      <c r="X98" s="11"/>
      <c r="Y98" s="11"/>
      <c r="Z98" s="11"/>
    </row>
    <row r="99">
      <c r="A99" s="130"/>
      <c r="B99" s="79"/>
      <c r="C99" s="80"/>
      <c r="D99" s="82"/>
      <c r="E99" s="82"/>
      <c r="F99" s="82"/>
      <c r="G99" s="11"/>
      <c r="H99" s="11"/>
      <c r="I99" s="11"/>
      <c r="J99" s="11"/>
      <c r="K99" s="11"/>
      <c r="L99" s="11"/>
      <c r="M99" s="11"/>
      <c r="N99" s="11"/>
      <c r="O99" s="11"/>
      <c r="P99" s="11"/>
      <c r="Q99" s="11"/>
      <c r="R99" s="11"/>
      <c r="S99" s="11"/>
      <c r="T99" s="11"/>
      <c r="U99" s="11"/>
      <c r="V99" s="11"/>
      <c r="W99" s="11"/>
      <c r="X99" s="11"/>
      <c r="Y99" s="11"/>
      <c r="Z99" s="11"/>
    </row>
    <row r="100">
      <c r="A100" s="130"/>
      <c r="B100" s="79"/>
      <c r="C100" s="80"/>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30"/>
      <c r="B101" s="79"/>
      <c r="C101" s="80"/>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30"/>
      <c r="B102" s="79"/>
      <c r="C102" s="80"/>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30"/>
      <c r="B103" s="79"/>
      <c r="C103" s="80"/>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30"/>
      <c r="B104" s="79"/>
      <c r="C104" s="80"/>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30"/>
      <c r="B105" s="79"/>
      <c r="C105" s="80"/>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30"/>
      <c r="B106" s="79"/>
      <c r="C106" s="80"/>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30"/>
      <c r="B107" s="79"/>
      <c r="C107" s="80"/>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30"/>
      <c r="B108" s="79"/>
      <c r="C108" s="80"/>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30"/>
      <c r="B109" s="79"/>
      <c r="C109" s="80"/>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30"/>
      <c r="B110" s="79"/>
      <c r="C110" s="80"/>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30"/>
      <c r="B111" s="79"/>
      <c r="C111" s="80"/>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30"/>
      <c r="B112" s="79"/>
      <c r="C112" s="80"/>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30"/>
      <c r="B113" s="79"/>
      <c r="C113" s="80"/>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30"/>
      <c r="B114" s="79"/>
      <c r="C114" s="80"/>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30"/>
      <c r="B115" s="79"/>
      <c r="C115" s="80"/>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30"/>
      <c r="B116" s="79"/>
      <c r="C116" s="80"/>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30"/>
      <c r="B117" s="79"/>
      <c r="C117" s="80"/>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30"/>
      <c r="B118" s="79"/>
      <c r="C118" s="80"/>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30"/>
      <c r="B119" s="79"/>
      <c r="C119" s="80"/>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30"/>
      <c r="B120" s="79"/>
      <c r="C120" s="80"/>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30"/>
      <c r="B121" s="79"/>
      <c r="C121" s="80"/>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30"/>
      <c r="B122" s="79"/>
      <c r="C122" s="80"/>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30"/>
      <c r="B123" s="79"/>
      <c r="C123" s="80"/>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30"/>
      <c r="B124" s="79"/>
      <c r="C124" s="80"/>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30"/>
      <c r="B125" s="79"/>
      <c r="C125" s="80"/>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30"/>
      <c r="B126" s="79"/>
      <c r="C126" s="80"/>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30"/>
      <c r="B127" s="79"/>
      <c r="C127" s="80"/>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30"/>
      <c r="B128" s="79"/>
      <c r="C128" s="80"/>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30"/>
      <c r="B129" s="79"/>
      <c r="C129" s="80"/>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30"/>
      <c r="B130" s="79"/>
      <c r="C130" s="80"/>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30"/>
      <c r="B131" s="79"/>
      <c r="C131" s="80"/>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30"/>
      <c r="B132" s="79"/>
      <c r="C132" s="80"/>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30"/>
      <c r="B133" s="79"/>
      <c r="C133" s="80"/>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30"/>
      <c r="B134" s="79"/>
      <c r="C134" s="80"/>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30"/>
      <c r="B135" s="79"/>
      <c r="C135" s="80"/>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30"/>
      <c r="B136" s="79"/>
      <c r="C136" s="80"/>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30"/>
      <c r="B137" s="79"/>
      <c r="C137" s="80"/>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30"/>
      <c r="B138" s="79"/>
      <c r="C138" s="80"/>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30"/>
      <c r="B139" s="79"/>
      <c r="C139" s="80"/>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30"/>
      <c r="B140" s="79"/>
      <c r="C140" s="80"/>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30"/>
      <c r="B141" s="79"/>
      <c r="C141" s="80"/>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30"/>
      <c r="B142" s="79"/>
      <c r="C142" s="80"/>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30"/>
      <c r="B143" s="79"/>
      <c r="C143" s="80"/>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30"/>
      <c r="B144" s="79"/>
      <c r="C144" s="80"/>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30"/>
      <c r="B145" s="79"/>
      <c r="C145" s="80"/>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30"/>
      <c r="B146" s="79"/>
      <c r="C146" s="80"/>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30"/>
      <c r="B147" s="79"/>
      <c r="C147" s="80"/>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30"/>
      <c r="B148" s="79"/>
      <c r="C148" s="80"/>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30"/>
      <c r="B149" s="79"/>
      <c r="C149" s="80"/>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30"/>
      <c r="B150" s="79"/>
      <c r="C150" s="80"/>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30"/>
      <c r="B151" s="79"/>
      <c r="C151" s="80"/>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30"/>
      <c r="B152" s="79"/>
      <c r="C152" s="80"/>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30"/>
      <c r="B153" s="79"/>
      <c r="C153" s="80"/>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30"/>
      <c r="B154" s="79"/>
      <c r="C154" s="80"/>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30"/>
      <c r="B155" s="79"/>
      <c r="C155" s="80"/>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30"/>
      <c r="B156" s="79"/>
      <c r="C156" s="80"/>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30"/>
      <c r="B157" s="79"/>
      <c r="C157" s="80"/>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30"/>
      <c r="B158" s="79"/>
      <c r="C158" s="80"/>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30"/>
      <c r="B159" s="79"/>
      <c r="C159" s="80"/>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30"/>
      <c r="B160" s="79"/>
      <c r="C160" s="80"/>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30"/>
      <c r="B161" s="79"/>
      <c r="C161" s="80"/>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30"/>
      <c r="B162" s="79"/>
      <c r="C162" s="80"/>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30"/>
      <c r="B163" s="79"/>
      <c r="C163" s="80"/>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30"/>
      <c r="B164" s="79"/>
      <c r="C164" s="80"/>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30"/>
      <c r="B165" s="79"/>
      <c r="C165" s="80"/>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30"/>
      <c r="B166" s="79"/>
      <c r="C166" s="80"/>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30"/>
      <c r="B167" s="79"/>
      <c r="C167" s="80"/>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30"/>
      <c r="B168" s="79"/>
      <c r="C168" s="80"/>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30"/>
      <c r="B169" s="79"/>
      <c r="C169" s="80"/>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30"/>
      <c r="B170" s="79"/>
      <c r="C170" s="80"/>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30"/>
      <c r="B171" s="79"/>
      <c r="C171" s="80"/>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30"/>
      <c r="B172" s="79"/>
      <c r="C172" s="80"/>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30"/>
      <c r="B173" s="79"/>
      <c r="C173" s="80"/>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30"/>
      <c r="B174" s="79"/>
      <c r="C174" s="80"/>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30"/>
      <c r="B175" s="79"/>
      <c r="C175" s="80"/>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30"/>
      <c r="B176" s="79"/>
      <c r="C176" s="80"/>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30"/>
      <c r="B177" s="79"/>
      <c r="C177" s="80"/>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30"/>
      <c r="B178" s="79"/>
      <c r="C178" s="80"/>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30"/>
      <c r="B179" s="79"/>
      <c r="C179" s="80"/>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30"/>
      <c r="B180" s="79"/>
      <c r="C180" s="80"/>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30"/>
      <c r="B181" s="79"/>
      <c r="C181" s="80"/>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30"/>
      <c r="B182" s="79"/>
      <c r="C182" s="80"/>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30"/>
      <c r="B183" s="79"/>
      <c r="C183" s="80"/>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30"/>
      <c r="B184" s="79"/>
      <c r="C184" s="80"/>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30"/>
      <c r="B185" s="79"/>
      <c r="C185" s="80"/>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30"/>
      <c r="B186" s="79"/>
      <c r="C186" s="80"/>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30"/>
      <c r="B187" s="79"/>
      <c r="C187" s="80"/>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30"/>
      <c r="B188" s="79"/>
      <c r="C188" s="80"/>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30"/>
      <c r="B189" s="79"/>
      <c r="C189" s="80"/>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30"/>
      <c r="B190" s="79"/>
      <c r="C190" s="80"/>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30"/>
      <c r="B191" s="79"/>
      <c r="C191" s="80"/>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30"/>
      <c r="B192" s="79"/>
      <c r="C192" s="80"/>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30"/>
      <c r="B193" s="79"/>
      <c r="C193" s="80"/>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30"/>
      <c r="B194" s="79"/>
      <c r="C194" s="80"/>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30"/>
      <c r="B195" s="79"/>
      <c r="C195" s="80"/>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30"/>
      <c r="B196" s="79"/>
      <c r="C196" s="80"/>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30"/>
      <c r="B197" s="79"/>
      <c r="C197" s="80"/>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30"/>
      <c r="B198" s="79"/>
      <c r="C198" s="80"/>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30"/>
      <c r="B199" s="79"/>
      <c r="C199" s="80"/>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30"/>
      <c r="B200" s="79"/>
      <c r="C200" s="80"/>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30"/>
      <c r="B201" s="79"/>
      <c r="C201" s="80"/>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30"/>
      <c r="B202" s="79"/>
      <c r="C202" s="80"/>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30"/>
      <c r="B203" s="79"/>
      <c r="C203" s="80"/>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30"/>
      <c r="B204" s="79"/>
      <c r="C204" s="80"/>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30"/>
      <c r="B205" s="79"/>
      <c r="C205" s="80"/>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30"/>
      <c r="B206" s="79"/>
      <c r="C206" s="80"/>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30"/>
      <c r="B207" s="79"/>
      <c r="C207" s="80"/>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30"/>
      <c r="B208" s="79"/>
      <c r="C208" s="80"/>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30"/>
      <c r="B209" s="79"/>
      <c r="C209" s="80"/>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30"/>
      <c r="B210" s="79"/>
      <c r="C210" s="80"/>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30"/>
      <c r="B211" s="79"/>
      <c r="C211" s="80"/>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30"/>
      <c r="B212" s="79"/>
      <c r="C212" s="80"/>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30"/>
      <c r="B213" s="79"/>
      <c r="C213" s="80"/>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30"/>
      <c r="B214" s="79"/>
      <c r="C214" s="80"/>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30"/>
      <c r="B215" s="79"/>
      <c r="C215" s="80"/>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30"/>
      <c r="B216" s="79"/>
      <c r="C216" s="80"/>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30"/>
      <c r="B217" s="79"/>
      <c r="C217" s="80"/>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30"/>
      <c r="B218" s="79"/>
      <c r="C218" s="80"/>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30"/>
      <c r="B219" s="79"/>
      <c r="C219" s="80"/>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30"/>
      <c r="B220" s="79"/>
      <c r="C220" s="80"/>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30"/>
      <c r="B221" s="79"/>
      <c r="C221" s="80"/>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30"/>
      <c r="B222" s="79"/>
      <c r="C222" s="80"/>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30"/>
      <c r="B223" s="79"/>
      <c r="C223" s="80"/>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30"/>
      <c r="B224" s="79"/>
      <c r="C224" s="80"/>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30"/>
      <c r="B225" s="79"/>
      <c r="C225" s="80"/>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30"/>
      <c r="B226" s="79"/>
      <c r="C226" s="80"/>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30"/>
      <c r="B227" s="79"/>
      <c r="C227" s="80"/>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30"/>
      <c r="B228" s="79"/>
      <c r="C228" s="80"/>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30"/>
      <c r="B229" s="79"/>
      <c r="C229" s="80"/>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30"/>
      <c r="B230" s="79"/>
      <c r="C230" s="80"/>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30"/>
      <c r="B231" s="79"/>
      <c r="C231" s="80"/>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30"/>
      <c r="B232" s="79"/>
      <c r="C232" s="80"/>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30"/>
      <c r="B233" s="79"/>
      <c r="C233" s="80"/>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30"/>
      <c r="B234" s="79"/>
      <c r="C234" s="80"/>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30"/>
      <c r="B235" s="79"/>
      <c r="C235" s="80"/>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30"/>
      <c r="B236" s="79"/>
      <c r="C236" s="80"/>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30"/>
      <c r="B237" s="79"/>
      <c r="C237" s="80"/>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30"/>
      <c r="B238" s="79"/>
      <c r="C238" s="80"/>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30"/>
      <c r="B239" s="79"/>
      <c r="C239" s="80"/>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30"/>
      <c r="B240" s="79"/>
      <c r="C240" s="80"/>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30"/>
      <c r="B241" s="79"/>
      <c r="C241" s="80"/>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30"/>
      <c r="B242" s="79"/>
      <c r="C242" s="80"/>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30"/>
      <c r="B243" s="79"/>
      <c r="C243" s="80"/>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30"/>
      <c r="B244" s="79"/>
      <c r="C244" s="80"/>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30"/>
      <c r="B245" s="79"/>
      <c r="C245" s="80"/>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30"/>
      <c r="B246" s="79"/>
      <c r="C246" s="80"/>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30"/>
      <c r="B247" s="79"/>
      <c r="C247" s="80"/>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30"/>
      <c r="B248" s="79"/>
      <c r="C248" s="80"/>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30"/>
      <c r="B249" s="79"/>
      <c r="C249" s="80"/>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30"/>
      <c r="B250" s="79"/>
      <c r="C250" s="80"/>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30"/>
      <c r="B251" s="79"/>
      <c r="C251" s="80"/>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30"/>
      <c r="B252" s="79"/>
      <c r="C252" s="80"/>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30"/>
      <c r="B253" s="79"/>
      <c r="C253" s="80"/>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30"/>
      <c r="B254" s="79"/>
      <c r="C254" s="80"/>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30"/>
      <c r="B255" s="79"/>
      <c r="C255" s="80"/>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30"/>
      <c r="B256" s="79"/>
      <c r="C256" s="80"/>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30"/>
      <c r="B257" s="79"/>
      <c r="C257" s="80"/>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30"/>
      <c r="B258" s="79"/>
      <c r="C258" s="80"/>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30"/>
      <c r="B259" s="79"/>
      <c r="C259" s="80"/>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30"/>
      <c r="B260" s="79"/>
      <c r="C260" s="80"/>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30"/>
      <c r="B261" s="79"/>
      <c r="C261" s="80"/>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30"/>
      <c r="B262" s="79"/>
      <c r="C262" s="80"/>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30"/>
      <c r="B263" s="79"/>
      <c r="C263" s="80"/>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30"/>
      <c r="B264" s="79"/>
      <c r="C264" s="80"/>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30"/>
      <c r="B265" s="79"/>
      <c r="C265" s="80"/>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30"/>
      <c r="B266" s="79"/>
      <c r="C266" s="80"/>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30"/>
      <c r="B267" s="79"/>
      <c r="C267" s="80"/>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30"/>
      <c r="B268" s="79"/>
      <c r="C268" s="80"/>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30"/>
      <c r="B269" s="79"/>
      <c r="C269" s="80"/>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30"/>
      <c r="B270" s="79"/>
      <c r="C270" s="80"/>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30"/>
      <c r="B271" s="79"/>
      <c r="C271" s="80"/>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30"/>
      <c r="B272" s="79"/>
      <c r="C272" s="80"/>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30"/>
      <c r="B273" s="79"/>
      <c r="C273" s="80"/>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30"/>
      <c r="B274" s="79"/>
      <c r="C274" s="80"/>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30"/>
      <c r="B275" s="79"/>
      <c r="C275" s="80"/>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30"/>
      <c r="B276" s="79"/>
      <c r="C276" s="80"/>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30"/>
      <c r="B277" s="79"/>
      <c r="C277" s="80"/>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30"/>
      <c r="B278" s="79"/>
      <c r="C278" s="80"/>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30"/>
      <c r="B279" s="79"/>
      <c r="C279" s="80"/>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30"/>
      <c r="B280" s="79"/>
      <c r="C280" s="80"/>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30"/>
      <c r="B281" s="79"/>
      <c r="C281" s="80"/>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30"/>
      <c r="B282" s="79"/>
      <c r="C282" s="80"/>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30"/>
      <c r="B283" s="79"/>
      <c r="C283" s="80"/>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30"/>
      <c r="B284" s="79"/>
      <c r="C284" s="80"/>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30"/>
      <c r="B285" s="79"/>
      <c r="C285" s="80"/>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30"/>
      <c r="B286" s="79"/>
      <c r="C286" s="80"/>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30"/>
      <c r="B287" s="79"/>
      <c r="C287" s="80"/>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30"/>
      <c r="B288" s="79"/>
      <c r="C288" s="80"/>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30"/>
      <c r="B289" s="79"/>
      <c r="C289" s="80"/>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30"/>
      <c r="B290" s="79"/>
      <c r="C290" s="80"/>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30"/>
      <c r="B291" s="79"/>
      <c r="C291" s="80"/>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30"/>
      <c r="B292" s="79"/>
      <c r="C292" s="80"/>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30"/>
      <c r="B293" s="79"/>
      <c r="C293" s="80"/>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30"/>
      <c r="B294" s="79"/>
      <c r="C294" s="80"/>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30"/>
      <c r="B295" s="79"/>
      <c r="C295" s="80"/>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30"/>
      <c r="B296" s="79"/>
      <c r="C296" s="80"/>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30"/>
      <c r="B297" s="79"/>
      <c r="C297" s="80"/>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30"/>
      <c r="B298" s="79"/>
      <c r="C298" s="80"/>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30"/>
      <c r="B299" s="79"/>
      <c r="C299" s="80"/>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30"/>
      <c r="B300" s="79"/>
      <c r="C300" s="80"/>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30"/>
      <c r="B301" s="79"/>
      <c r="C301" s="80"/>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30"/>
      <c r="B302" s="79"/>
      <c r="C302" s="80"/>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30"/>
      <c r="B303" s="79"/>
      <c r="C303" s="80"/>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30"/>
      <c r="B304" s="79"/>
      <c r="C304" s="80"/>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30"/>
      <c r="B305" s="79"/>
      <c r="C305" s="80"/>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30"/>
      <c r="B306" s="79"/>
      <c r="C306" s="80"/>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30"/>
      <c r="B307" s="79"/>
      <c r="C307" s="80"/>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30"/>
      <c r="B308" s="79"/>
      <c r="C308" s="80"/>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30"/>
      <c r="B309" s="79"/>
      <c r="C309" s="80"/>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30"/>
      <c r="B310" s="79"/>
      <c r="C310" s="80"/>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30"/>
      <c r="B311" s="79"/>
      <c r="C311" s="80"/>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30"/>
      <c r="B312" s="79"/>
      <c r="C312" s="80"/>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30"/>
      <c r="B313" s="79"/>
      <c r="C313" s="80"/>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30"/>
      <c r="B314" s="79"/>
      <c r="C314" s="80"/>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30"/>
      <c r="B315" s="79"/>
      <c r="C315" s="80"/>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30"/>
      <c r="B316" s="79"/>
      <c r="C316" s="80"/>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30"/>
      <c r="B317" s="79"/>
      <c r="C317" s="80"/>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30"/>
      <c r="B318" s="79"/>
      <c r="C318" s="80"/>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30"/>
      <c r="B319" s="79"/>
      <c r="C319" s="80"/>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30"/>
      <c r="B320" s="79"/>
      <c r="C320" s="80"/>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30"/>
      <c r="B321" s="79"/>
      <c r="C321" s="80"/>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30"/>
      <c r="B322" s="79"/>
      <c r="C322" s="80"/>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30"/>
      <c r="B323" s="79"/>
      <c r="C323" s="80"/>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30"/>
      <c r="B324" s="79"/>
      <c r="C324" s="80"/>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30"/>
      <c r="B325" s="79"/>
      <c r="C325" s="80"/>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30"/>
      <c r="B326" s="79"/>
      <c r="C326" s="80"/>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30"/>
      <c r="B327" s="79"/>
      <c r="C327" s="80"/>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30"/>
      <c r="B328" s="79"/>
      <c r="C328" s="80"/>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30"/>
      <c r="B329" s="79"/>
      <c r="C329" s="80"/>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30"/>
      <c r="B330" s="79"/>
      <c r="C330" s="80"/>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30"/>
      <c r="B331" s="79"/>
      <c r="C331" s="80"/>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30"/>
      <c r="B332" s="79"/>
      <c r="C332" s="80"/>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30"/>
      <c r="B333" s="79"/>
      <c r="C333" s="80"/>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30"/>
      <c r="B334" s="79"/>
      <c r="C334" s="80"/>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30"/>
      <c r="B335" s="79"/>
      <c r="C335" s="80"/>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30"/>
      <c r="B336" s="79"/>
      <c r="C336" s="80"/>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30"/>
      <c r="B337" s="79"/>
      <c r="C337" s="80"/>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30"/>
      <c r="B338" s="79"/>
      <c r="C338" s="80"/>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30"/>
      <c r="B339" s="79"/>
      <c r="C339" s="80"/>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30"/>
      <c r="B340" s="79"/>
      <c r="C340" s="80"/>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30"/>
      <c r="B341" s="79"/>
      <c r="C341" s="80"/>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30"/>
      <c r="B342" s="79"/>
      <c r="C342" s="80"/>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30"/>
      <c r="B343" s="79"/>
      <c r="C343" s="80"/>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30"/>
      <c r="B344" s="79"/>
      <c r="C344" s="80"/>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30"/>
      <c r="B345" s="79"/>
      <c r="C345" s="80"/>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30"/>
      <c r="B346" s="79"/>
      <c r="C346" s="80"/>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30"/>
      <c r="B347" s="79"/>
      <c r="C347" s="80"/>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30"/>
      <c r="B348" s="79"/>
      <c r="C348" s="80"/>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30"/>
      <c r="B349" s="79"/>
      <c r="C349" s="80"/>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30"/>
      <c r="B350" s="79"/>
      <c r="C350" s="80"/>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30"/>
      <c r="B351" s="79"/>
      <c r="C351" s="80"/>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30"/>
      <c r="B352" s="79"/>
      <c r="C352" s="80"/>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30"/>
      <c r="B353" s="79"/>
      <c r="C353" s="80"/>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30"/>
      <c r="B354" s="79"/>
      <c r="C354" s="80"/>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30"/>
      <c r="B355" s="79"/>
      <c r="C355" s="80"/>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30"/>
      <c r="B356" s="79"/>
      <c r="C356" s="80"/>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30"/>
      <c r="B357" s="79"/>
      <c r="C357" s="80"/>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30"/>
      <c r="B358" s="79"/>
      <c r="C358" s="80"/>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30"/>
      <c r="B359" s="79"/>
      <c r="C359" s="80"/>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30"/>
      <c r="B360" s="79"/>
      <c r="C360" s="80"/>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30"/>
      <c r="B361" s="79"/>
      <c r="C361" s="80"/>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30"/>
      <c r="B362" s="79"/>
      <c r="C362" s="80"/>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30"/>
      <c r="B363" s="79"/>
      <c r="C363" s="80"/>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30"/>
      <c r="B364" s="79"/>
      <c r="C364" s="80"/>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30"/>
      <c r="B365" s="79"/>
      <c r="C365" s="80"/>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30"/>
      <c r="B366" s="79"/>
      <c r="C366" s="80"/>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30"/>
      <c r="B367" s="79"/>
      <c r="C367" s="80"/>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30"/>
      <c r="B368" s="79"/>
      <c r="C368" s="80"/>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30"/>
      <c r="B369" s="79"/>
      <c r="C369" s="80"/>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30"/>
      <c r="B370" s="79"/>
      <c r="C370" s="80"/>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30"/>
      <c r="B371" s="79"/>
      <c r="C371" s="80"/>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30"/>
      <c r="B372" s="79"/>
      <c r="C372" s="80"/>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30"/>
      <c r="B373" s="79"/>
      <c r="C373" s="80"/>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30"/>
      <c r="B374" s="79"/>
      <c r="C374" s="80"/>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30"/>
      <c r="B375" s="79"/>
      <c r="C375" s="80"/>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30"/>
      <c r="B376" s="79"/>
      <c r="C376" s="80"/>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30"/>
      <c r="B377" s="79"/>
      <c r="C377" s="80"/>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30"/>
      <c r="B378" s="79"/>
      <c r="C378" s="80"/>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30"/>
      <c r="B379" s="79"/>
      <c r="C379" s="80"/>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30"/>
      <c r="B380" s="79"/>
      <c r="C380" s="80"/>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30"/>
      <c r="B381" s="79"/>
      <c r="C381" s="80"/>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30"/>
      <c r="B382" s="79"/>
      <c r="C382" s="80"/>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30"/>
      <c r="B383" s="79"/>
      <c r="C383" s="80"/>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30"/>
      <c r="B384" s="79"/>
      <c r="C384" s="80"/>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30"/>
      <c r="B385" s="79"/>
      <c r="C385" s="80"/>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30"/>
      <c r="B386" s="79"/>
      <c r="C386" s="80"/>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30"/>
      <c r="B387" s="79"/>
      <c r="C387" s="80"/>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30"/>
      <c r="B388" s="79"/>
      <c r="C388" s="80"/>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30"/>
      <c r="B389" s="79"/>
      <c r="C389" s="80"/>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30"/>
      <c r="B390" s="79"/>
      <c r="C390" s="80"/>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30"/>
      <c r="B391" s="79"/>
      <c r="C391" s="80"/>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30"/>
      <c r="B392" s="79"/>
      <c r="C392" s="80"/>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30"/>
      <c r="B393" s="79"/>
      <c r="C393" s="80"/>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30"/>
      <c r="B394" s="79"/>
      <c r="C394" s="80"/>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30"/>
      <c r="B395" s="79"/>
      <c r="C395" s="80"/>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30"/>
      <c r="B396" s="79"/>
      <c r="C396" s="80"/>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30"/>
      <c r="B397" s="79"/>
      <c r="C397" s="80"/>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30"/>
      <c r="B398" s="79"/>
      <c r="C398" s="80"/>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30"/>
      <c r="B399" s="79"/>
      <c r="C399" s="80"/>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30"/>
      <c r="B400" s="79"/>
      <c r="C400" s="80"/>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30"/>
      <c r="B401" s="79"/>
      <c r="C401" s="80"/>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30"/>
      <c r="B402" s="79"/>
      <c r="C402" s="80"/>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30"/>
      <c r="B403" s="79"/>
      <c r="C403" s="80"/>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30"/>
      <c r="B404" s="79"/>
      <c r="C404" s="80"/>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30"/>
      <c r="B405" s="79"/>
      <c r="C405" s="80"/>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30"/>
      <c r="B406" s="79"/>
      <c r="C406" s="80"/>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30"/>
      <c r="B407" s="79"/>
      <c r="C407" s="80"/>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30"/>
      <c r="B408" s="79"/>
      <c r="C408" s="80"/>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30"/>
      <c r="B409" s="79"/>
      <c r="C409" s="80"/>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30"/>
      <c r="B410" s="79"/>
      <c r="C410" s="80"/>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30"/>
      <c r="B411" s="79"/>
      <c r="C411" s="80"/>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30"/>
      <c r="B412" s="79"/>
      <c r="C412" s="80"/>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30"/>
      <c r="B413" s="79"/>
      <c r="C413" s="80"/>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30"/>
      <c r="B414" s="79"/>
      <c r="C414" s="80"/>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30"/>
      <c r="B415" s="79"/>
      <c r="C415" s="80"/>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30"/>
      <c r="B416" s="79"/>
      <c r="C416" s="80"/>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30"/>
      <c r="B417" s="79"/>
      <c r="C417" s="80"/>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30"/>
      <c r="B418" s="79"/>
      <c r="C418" s="80"/>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30"/>
      <c r="B419" s="79"/>
      <c r="C419" s="80"/>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30"/>
      <c r="B420" s="79"/>
      <c r="C420" s="80"/>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30"/>
      <c r="B421" s="79"/>
      <c r="C421" s="80"/>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30"/>
      <c r="B422" s="79"/>
      <c r="C422" s="80"/>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30"/>
      <c r="B423" s="79"/>
      <c r="C423" s="80"/>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30"/>
      <c r="B424" s="79"/>
      <c r="C424" s="80"/>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30"/>
      <c r="B425" s="79"/>
      <c r="C425" s="80"/>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30"/>
      <c r="B426" s="79"/>
      <c r="C426" s="80"/>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30"/>
      <c r="B427" s="79"/>
      <c r="C427" s="80"/>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30"/>
      <c r="B428" s="79"/>
      <c r="C428" s="80"/>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30"/>
      <c r="B429" s="79"/>
      <c r="C429" s="80"/>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30"/>
      <c r="B430" s="79"/>
      <c r="C430" s="80"/>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30"/>
      <c r="B431" s="79"/>
      <c r="C431" s="80"/>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30"/>
      <c r="B432" s="79"/>
      <c r="C432" s="80"/>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30"/>
      <c r="B433" s="79"/>
      <c r="C433" s="80"/>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30"/>
      <c r="B434" s="79"/>
      <c r="C434" s="80"/>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30"/>
      <c r="B435" s="79"/>
      <c r="C435" s="80"/>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30"/>
      <c r="B436" s="79"/>
      <c r="C436" s="80"/>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30"/>
      <c r="B437" s="79"/>
      <c r="C437" s="80"/>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30"/>
      <c r="B438" s="79"/>
      <c r="C438" s="80"/>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30"/>
      <c r="B439" s="79"/>
      <c r="C439" s="80"/>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30"/>
      <c r="B440" s="79"/>
      <c r="C440" s="80"/>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30"/>
      <c r="B441" s="79"/>
      <c r="C441" s="80"/>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30"/>
      <c r="B442" s="79"/>
      <c r="C442" s="80"/>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30"/>
      <c r="B443" s="79"/>
      <c r="C443" s="80"/>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30"/>
      <c r="B444" s="79"/>
      <c r="C444" s="80"/>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30"/>
      <c r="B445" s="79"/>
      <c r="C445" s="80"/>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30"/>
      <c r="B446" s="79"/>
      <c r="C446" s="80"/>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30"/>
      <c r="B447" s="79"/>
      <c r="C447" s="80"/>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30"/>
      <c r="B448" s="79"/>
      <c r="C448" s="80"/>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30"/>
      <c r="B449" s="79"/>
      <c r="C449" s="80"/>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30"/>
      <c r="B450" s="79"/>
      <c r="C450" s="80"/>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30"/>
      <c r="B451" s="79"/>
      <c r="C451" s="80"/>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30"/>
      <c r="B452" s="79"/>
      <c r="C452" s="80"/>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30"/>
      <c r="B453" s="79"/>
      <c r="C453" s="80"/>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30"/>
      <c r="B454" s="79"/>
      <c r="C454" s="80"/>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30"/>
      <c r="B455" s="79"/>
      <c r="C455" s="80"/>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30"/>
      <c r="B456" s="79"/>
      <c r="C456" s="80"/>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30"/>
      <c r="B457" s="79"/>
      <c r="C457" s="80"/>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30"/>
      <c r="B458" s="79"/>
      <c r="C458" s="80"/>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30"/>
      <c r="B459" s="79"/>
      <c r="C459" s="80"/>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30"/>
      <c r="B460" s="79"/>
      <c r="C460" s="80"/>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30"/>
      <c r="B461" s="79"/>
      <c r="C461" s="80"/>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30"/>
      <c r="B462" s="79"/>
      <c r="C462" s="80"/>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30"/>
      <c r="B463" s="79"/>
      <c r="C463" s="80"/>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30"/>
      <c r="B464" s="79"/>
      <c r="C464" s="80"/>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30"/>
      <c r="B465" s="79"/>
      <c r="C465" s="80"/>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30"/>
      <c r="B466" s="79"/>
      <c r="C466" s="80"/>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30"/>
      <c r="B467" s="79"/>
      <c r="C467" s="80"/>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30"/>
      <c r="B468" s="79"/>
      <c r="C468" s="80"/>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30"/>
      <c r="B469" s="79"/>
      <c r="C469" s="80"/>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30"/>
      <c r="B470" s="79"/>
      <c r="C470" s="80"/>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30"/>
      <c r="B471" s="79"/>
      <c r="C471" s="80"/>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30"/>
      <c r="B472" s="79"/>
      <c r="C472" s="80"/>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30"/>
      <c r="B473" s="79"/>
      <c r="C473" s="80"/>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30"/>
      <c r="B474" s="79"/>
      <c r="C474" s="80"/>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30"/>
      <c r="B475" s="79"/>
      <c r="C475" s="80"/>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30"/>
      <c r="B476" s="79"/>
      <c r="C476" s="80"/>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30"/>
      <c r="B477" s="79"/>
      <c r="C477" s="80"/>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30"/>
      <c r="B478" s="79"/>
      <c r="C478" s="80"/>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30"/>
      <c r="B479" s="79"/>
      <c r="C479" s="80"/>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30"/>
      <c r="B480" s="79"/>
      <c r="C480" s="80"/>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30"/>
      <c r="B481" s="79"/>
      <c r="C481" s="80"/>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30"/>
      <c r="B482" s="79"/>
      <c r="C482" s="80"/>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30"/>
      <c r="B483" s="79"/>
      <c r="C483" s="80"/>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30"/>
      <c r="B484" s="79"/>
      <c r="C484" s="80"/>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30"/>
      <c r="B485" s="79"/>
      <c r="C485" s="80"/>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30"/>
      <c r="B486" s="79"/>
      <c r="C486" s="80"/>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30"/>
      <c r="B487" s="79"/>
      <c r="C487" s="80"/>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30"/>
      <c r="B488" s="79"/>
      <c r="C488" s="80"/>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30"/>
      <c r="B489" s="79"/>
      <c r="C489" s="80"/>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30"/>
      <c r="B490" s="79"/>
      <c r="C490" s="80"/>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30"/>
      <c r="B491" s="79"/>
      <c r="C491" s="80"/>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30"/>
      <c r="B492" s="79"/>
      <c r="C492" s="80"/>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30"/>
      <c r="B493" s="79"/>
      <c r="C493" s="80"/>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30"/>
      <c r="B494" s="79"/>
      <c r="C494" s="80"/>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30"/>
      <c r="B495" s="79"/>
      <c r="C495" s="80"/>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30"/>
      <c r="B496" s="79"/>
      <c r="C496" s="80"/>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30"/>
      <c r="B497" s="79"/>
      <c r="C497" s="80"/>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30"/>
      <c r="B498" s="79"/>
      <c r="C498" s="80"/>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30"/>
      <c r="B499" s="79"/>
      <c r="C499" s="80"/>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30"/>
      <c r="B500" s="79"/>
      <c r="C500" s="80"/>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30"/>
      <c r="B501" s="79"/>
      <c r="C501" s="80"/>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30"/>
      <c r="B502" s="79"/>
      <c r="C502" s="80"/>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30"/>
      <c r="B503" s="79"/>
      <c r="C503" s="80"/>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30"/>
      <c r="B504" s="79"/>
      <c r="C504" s="80"/>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30"/>
      <c r="B505" s="79"/>
      <c r="C505" s="80"/>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30"/>
      <c r="B506" s="79"/>
      <c r="C506" s="80"/>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30"/>
      <c r="B507" s="79"/>
      <c r="C507" s="80"/>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30"/>
      <c r="B508" s="79"/>
      <c r="C508" s="80"/>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30"/>
      <c r="B509" s="79"/>
      <c r="C509" s="80"/>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30"/>
      <c r="B510" s="79"/>
      <c r="C510" s="80"/>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30"/>
      <c r="B511" s="79"/>
      <c r="C511" s="80"/>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30"/>
      <c r="B512" s="79"/>
      <c r="C512" s="80"/>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30"/>
      <c r="B513" s="79"/>
      <c r="C513" s="80"/>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30"/>
      <c r="B514" s="79"/>
      <c r="C514" s="80"/>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30"/>
      <c r="B515" s="79"/>
      <c r="C515" s="80"/>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30"/>
      <c r="B516" s="79"/>
      <c r="C516" s="80"/>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30"/>
      <c r="B517" s="79"/>
      <c r="C517" s="80"/>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30"/>
      <c r="B518" s="79"/>
      <c r="C518" s="80"/>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30"/>
      <c r="B519" s="79"/>
      <c r="C519" s="80"/>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30"/>
      <c r="B520" s="79"/>
      <c r="C520" s="80"/>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30"/>
      <c r="B521" s="79"/>
      <c r="C521" s="80"/>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30"/>
      <c r="B522" s="79"/>
      <c r="C522" s="80"/>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30"/>
      <c r="B523" s="79"/>
      <c r="C523" s="80"/>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30"/>
      <c r="B524" s="79"/>
      <c r="C524" s="80"/>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30"/>
      <c r="B525" s="79"/>
      <c r="C525" s="80"/>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30"/>
      <c r="B526" s="79"/>
      <c r="C526" s="80"/>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30"/>
      <c r="B527" s="79"/>
      <c r="C527" s="80"/>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30"/>
      <c r="B528" s="79"/>
      <c r="C528" s="80"/>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30"/>
      <c r="B529" s="79"/>
      <c r="C529" s="80"/>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30"/>
      <c r="B530" s="79"/>
      <c r="C530" s="80"/>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30"/>
      <c r="B531" s="79"/>
      <c r="C531" s="80"/>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30"/>
      <c r="B532" s="79"/>
      <c r="C532" s="80"/>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30"/>
      <c r="B533" s="79"/>
      <c r="C533" s="80"/>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30"/>
      <c r="B534" s="79"/>
      <c r="C534" s="80"/>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30"/>
      <c r="B535" s="79"/>
      <c r="C535" s="80"/>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30"/>
      <c r="B536" s="79"/>
      <c r="C536" s="80"/>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30"/>
      <c r="B537" s="79"/>
      <c r="C537" s="80"/>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30"/>
      <c r="B538" s="79"/>
      <c r="C538" s="80"/>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30"/>
      <c r="B539" s="79"/>
      <c r="C539" s="80"/>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30"/>
      <c r="B540" s="79"/>
      <c r="C540" s="80"/>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30"/>
      <c r="B541" s="79"/>
      <c r="C541" s="80"/>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30"/>
      <c r="B542" s="79"/>
      <c r="C542" s="80"/>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30"/>
      <c r="B543" s="79"/>
      <c r="C543" s="80"/>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30"/>
      <c r="B544" s="79"/>
      <c r="C544" s="80"/>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30"/>
      <c r="B545" s="79"/>
      <c r="C545" s="80"/>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30"/>
      <c r="B546" s="79"/>
      <c r="C546" s="80"/>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30"/>
      <c r="B547" s="79"/>
      <c r="C547" s="80"/>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30"/>
      <c r="B548" s="79"/>
      <c r="C548" s="80"/>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30"/>
      <c r="B549" s="79"/>
      <c r="C549" s="80"/>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30"/>
      <c r="B550" s="79"/>
      <c r="C550" s="80"/>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30"/>
      <c r="B551" s="79"/>
      <c r="C551" s="80"/>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30"/>
      <c r="B552" s="79"/>
      <c r="C552" s="80"/>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30"/>
      <c r="B553" s="79"/>
      <c r="C553" s="80"/>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30"/>
      <c r="B554" s="79"/>
      <c r="C554" s="80"/>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30"/>
      <c r="B555" s="79"/>
      <c r="C555" s="80"/>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30"/>
      <c r="B556" s="79"/>
      <c r="C556" s="80"/>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30"/>
      <c r="B557" s="79"/>
      <c r="C557" s="80"/>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30"/>
      <c r="B558" s="79"/>
      <c r="C558" s="80"/>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30"/>
      <c r="B559" s="79"/>
      <c r="C559" s="80"/>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30"/>
      <c r="B560" s="79"/>
      <c r="C560" s="80"/>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30"/>
      <c r="B561" s="79"/>
      <c r="C561" s="80"/>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30"/>
      <c r="B562" s="79"/>
      <c r="C562" s="80"/>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30"/>
      <c r="B563" s="79"/>
      <c r="C563" s="80"/>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30"/>
      <c r="B564" s="79"/>
      <c r="C564" s="80"/>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30"/>
      <c r="B565" s="79"/>
      <c r="C565" s="80"/>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30"/>
      <c r="B566" s="79"/>
      <c r="C566" s="80"/>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30"/>
      <c r="B567" s="79"/>
      <c r="C567" s="80"/>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30"/>
      <c r="B568" s="79"/>
      <c r="C568" s="80"/>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30"/>
      <c r="B569" s="79"/>
      <c r="C569" s="80"/>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30"/>
      <c r="B570" s="79"/>
      <c r="C570" s="80"/>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30"/>
      <c r="B571" s="79"/>
      <c r="C571" s="80"/>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30"/>
      <c r="B572" s="79"/>
      <c r="C572" s="80"/>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30"/>
      <c r="B573" s="79"/>
      <c r="C573" s="80"/>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30"/>
      <c r="B574" s="79"/>
      <c r="C574" s="80"/>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30"/>
      <c r="B575" s="79"/>
      <c r="C575" s="80"/>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30"/>
      <c r="B576" s="79"/>
      <c r="C576" s="80"/>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30"/>
      <c r="B577" s="79"/>
      <c r="C577" s="80"/>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30"/>
      <c r="B578" s="79"/>
      <c r="C578" s="80"/>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30"/>
      <c r="B579" s="79"/>
      <c r="C579" s="80"/>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30"/>
      <c r="B580" s="79"/>
      <c r="C580" s="80"/>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30"/>
      <c r="B581" s="79"/>
      <c r="C581" s="80"/>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30"/>
      <c r="B582" s="79"/>
      <c r="C582" s="80"/>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30"/>
      <c r="B583" s="79"/>
      <c r="C583" s="80"/>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30"/>
      <c r="B584" s="79"/>
      <c r="C584" s="80"/>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30"/>
      <c r="B585" s="79"/>
      <c r="C585" s="80"/>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30"/>
      <c r="B586" s="79"/>
      <c r="C586" s="80"/>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30"/>
      <c r="B587" s="79"/>
      <c r="C587" s="80"/>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30"/>
      <c r="B588" s="79"/>
      <c r="C588" s="80"/>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30"/>
      <c r="B589" s="79"/>
      <c r="C589" s="80"/>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30"/>
      <c r="B590" s="79"/>
      <c r="C590" s="80"/>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30"/>
      <c r="B591" s="79"/>
      <c r="C591" s="80"/>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30"/>
      <c r="B592" s="79"/>
      <c r="C592" s="80"/>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30"/>
      <c r="B593" s="79"/>
      <c r="C593" s="80"/>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30"/>
      <c r="B594" s="79"/>
      <c r="C594" s="80"/>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30"/>
      <c r="B595" s="79"/>
      <c r="C595" s="80"/>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30"/>
      <c r="B596" s="79"/>
      <c r="C596" s="80"/>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30"/>
      <c r="B597" s="79"/>
      <c r="C597" s="80"/>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30"/>
      <c r="B598" s="79"/>
      <c r="C598" s="80"/>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30"/>
      <c r="B599" s="79"/>
      <c r="C599" s="80"/>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30"/>
      <c r="B600" s="79"/>
      <c r="C600" s="80"/>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30"/>
      <c r="B601" s="79"/>
      <c r="C601" s="80"/>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30"/>
      <c r="B602" s="79"/>
      <c r="C602" s="80"/>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30"/>
      <c r="B603" s="79"/>
      <c r="C603" s="80"/>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30"/>
      <c r="B604" s="79"/>
      <c r="C604" s="80"/>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30"/>
      <c r="B605" s="79"/>
      <c r="C605" s="80"/>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30"/>
      <c r="B606" s="79"/>
      <c r="C606" s="80"/>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30"/>
      <c r="B607" s="79"/>
      <c r="C607" s="80"/>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30"/>
      <c r="B608" s="79"/>
      <c r="C608" s="80"/>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30"/>
      <c r="B609" s="79"/>
      <c r="C609" s="80"/>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30"/>
      <c r="B610" s="79"/>
      <c r="C610" s="80"/>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30"/>
      <c r="B611" s="79"/>
      <c r="C611" s="80"/>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30"/>
      <c r="B612" s="79"/>
      <c r="C612" s="80"/>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30"/>
      <c r="B613" s="79"/>
      <c r="C613" s="80"/>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30"/>
      <c r="B614" s="79"/>
      <c r="C614" s="80"/>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30"/>
      <c r="B615" s="79"/>
      <c r="C615" s="80"/>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30"/>
      <c r="B616" s="79"/>
      <c r="C616" s="80"/>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30"/>
      <c r="B617" s="79"/>
      <c r="C617" s="80"/>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30"/>
      <c r="B618" s="79"/>
      <c r="C618" s="80"/>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30"/>
      <c r="B619" s="79"/>
      <c r="C619" s="80"/>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30"/>
      <c r="B620" s="79"/>
      <c r="C620" s="80"/>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30"/>
      <c r="B621" s="79"/>
      <c r="C621" s="80"/>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30"/>
      <c r="B622" s="79"/>
      <c r="C622" s="80"/>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30"/>
      <c r="B623" s="79"/>
      <c r="C623" s="80"/>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30"/>
      <c r="B624" s="79"/>
      <c r="C624" s="80"/>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30"/>
      <c r="B625" s="79"/>
      <c r="C625" s="80"/>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30"/>
      <c r="B626" s="79"/>
      <c r="C626" s="80"/>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30"/>
      <c r="B627" s="79"/>
      <c r="C627" s="80"/>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30"/>
      <c r="B628" s="79"/>
      <c r="C628" s="80"/>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30"/>
      <c r="B629" s="79"/>
      <c r="C629" s="80"/>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30"/>
      <c r="B630" s="79"/>
      <c r="C630" s="80"/>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30"/>
      <c r="B631" s="79"/>
      <c r="C631" s="80"/>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30"/>
      <c r="B632" s="79"/>
      <c r="C632" s="80"/>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30"/>
      <c r="B633" s="79"/>
      <c r="C633" s="80"/>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30"/>
      <c r="B634" s="79"/>
      <c r="C634" s="80"/>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30"/>
      <c r="B635" s="79"/>
      <c r="C635" s="80"/>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30"/>
      <c r="B636" s="79"/>
      <c r="C636" s="80"/>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30"/>
      <c r="B637" s="79"/>
      <c r="C637" s="80"/>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30"/>
      <c r="B638" s="79"/>
      <c r="C638" s="80"/>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30"/>
      <c r="B639" s="79"/>
      <c r="C639" s="80"/>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30"/>
      <c r="B640" s="79"/>
      <c r="C640" s="80"/>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30"/>
      <c r="B641" s="79"/>
      <c r="C641" s="80"/>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30"/>
      <c r="B642" s="79"/>
      <c r="C642" s="80"/>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30"/>
      <c r="B643" s="79"/>
      <c r="C643" s="80"/>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30"/>
      <c r="B644" s="79"/>
      <c r="C644" s="80"/>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30"/>
      <c r="B645" s="79"/>
      <c r="C645" s="80"/>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30"/>
      <c r="B646" s="79"/>
      <c r="C646" s="80"/>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30"/>
      <c r="B647" s="79"/>
      <c r="C647" s="80"/>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30"/>
      <c r="B648" s="79"/>
      <c r="C648" s="80"/>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30"/>
      <c r="B649" s="79"/>
      <c r="C649" s="80"/>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30"/>
      <c r="B650" s="79"/>
      <c r="C650" s="80"/>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30"/>
      <c r="B651" s="79"/>
      <c r="C651" s="80"/>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30"/>
      <c r="B652" s="79"/>
      <c r="C652" s="80"/>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30"/>
      <c r="B653" s="79"/>
      <c r="C653" s="80"/>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30"/>
      <c r="B654" s="79"/>
      <c r="C654" s="80"/>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30"/>
      <c r="B655" s="79"/>
      <c r="C655" s="80"/>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30"/>
      <c r="B656" s="79"/>
      <c r="C656" s="80"/>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30"/>
      <c r="B657" s="79"/>
      <c r="C657" s="80"/>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30"/>
      <c r="B658" s="79"/>
      <c r="C658" s="80"/>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30"/>
      <c r="B659" s="79"/>
      <c r="C659" s="80"/>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30"/>
      <c r="B660" s="79"/>
      <c r="C660" s="80"/>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30"/>
      <c r="B661" s="79"/>
      <c r="C661" s="80"/>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30"/>
      <c r="B662" s="79"/>
      <c r="C662" s="80"/>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30"/>
      <c r="B663" s="79"/>
      <c r="C663" s="80"/>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30"/>
      <c r="B664" s="79"/>
      <c r="C664" s="80"/>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30"/>
      <c r="B665" s="79"/>
      <c r="C665" s="80"/>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30"/>
      <c r="B666" s="79"/>
      <c r="C666" s="80"/>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30"/>
      <c r="B667" s="79"/>
      <c r="C667" s="80"/>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30"/>
      <c r="B668" s="79"/>
      <c r="C668" s="80"/>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30"/>
      <c r="B669" s="79"/>
      <c r="C669" s="80"/>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30"/>
      <c r="B670" s="79"/>
      <c r="C670" s="80"/>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30"/>
      <c r="B671" s="79"/>
      <c r="C671" s="80"/>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30"/>
      <c r="B672" s="79"/>
      <c r="C672" s="80"/>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30"/>
      <c r="B673" s="79"/>
      <c r="C673" s="80"/>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30"/>
      <c r="B674" s="79"/>
      <c r="C674" s="80"/>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30"/>
      <c r="B675" s="79"/>
      <c r="C675" s="80"/>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30"/>
      <c r="B676" s="79"/>
      <c r="C676" s="80"/>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30"/>
      <c r="B677" s="79"/>
      <c r="C677" s="80"/>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30"/>
      <c r="B678" s="79"/>
      <c r="C678" s="80"/>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30"/>
      <c r="B679" s="79"/>
      <c r="C679" s="80"/>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30"/>
      <c r="B680" s="79"/>
      <c r="C680" s="80"/>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30"/>
      <c r="B681" s="79"/>
      <c r="C681" s="80"/>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30"/>
      <c r="B682" s="79"/>
      <c r="C682" s="80"/>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30"/>
      <c r="B683" s="79"/>
      <c r="C683" s="80"/>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30"/>
      <c r="B684" s="79"/>
      <c r="C684" s="80"/>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30"/>
      <c r="B685" s="79"/>
      <c r="C685" s="80"/>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30"/>
      <c r="B686" s="79"/>
      <c r="C686" s="80"/>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30"/>
      <c r="B687" s="79"/>
      <c r="C687" s="80"/>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30"/>
      <c r="B688" s="79"/>
      <c r="C688" s="80"/>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30"/>
      <c r="B689" s="79"/>
      <c r="C689" s="80"/>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30"/>
      <c r="B690" s="79"/>
      <c r="C690" s="80"/>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30"/>
      <c r="B691" s="79"/>
      <c r="C691" s="80"/>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30"/>
      <c r="B692" s="79"/>
      <c r="C692" s="80"/>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30"/>
      <c r="B693" s="79"/>
      <c r="C693" s="80"/>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30"/>
      <c r="B694" s="79"/>
      <c r="C694" s="80"/>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30"/>
      <c r="B695" s="79"/>
      <c r="C695" s="80"/>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30"/>
      <c r="B696" s="79"/>
      <c r="C696" s="80"/>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30"/>
      <c r="B697" s="79"/>
      <c r="C697" s="80"/>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30"/>
      <c r="B698" s="79"/>
      <c r="C698" s="80"/>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30"/>
      <c r="B699" s="79"/>
      <c r="C699" s="80"/>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30"/>
      <c r="B700" s="79"/>
      <c r="C700" s="80"/>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30"/>
      <c r="B701" s="79"/>
      <c r="C701" s="80"/>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30"/>
      <c r="B702" s="79"/>
      <c r="C702" s="80"/>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30"/>
      <c r="B703" s="79"/>
      <c r="C703" s="80"/>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30"/>
      <c r="B704" s="79"/>
      <c r="C704" s="80"/>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30"/>
      <c r="B705" s="79"/>
      <c r="C705" s="80"/>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30"/>
      <c r="B706" s="79"/>
      <c r="C706" s="80"/>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30"/>
      <c r="B707" s="79"/>
      <c r="C707" s="80"/>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30"/>
      <c r="B708" s="79"/>
      <c r="C708" s="80"/>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30"/>
      <c r="B709" s="79"/>
      <c r="C709" s="80"/>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30"/>
      <c r="B710" s="79"/>
      <c r="C710" s="80"/>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30"/>
      <c r="B711" s="79"/>
      <c r="C711" s="80"/>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30"/>
      <c r="B712" s="79"/>
      <c r="C712" s="80"/>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30"/>
      <c r="B713" s="79"/>
      <c r="C713" s="80"/>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30"/>
      <c r="B714" s="79"/>
      <c r="C714" s="80"/>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30"/>
      <c r="B715" s="79"/>
      <c r="C715" s="80"/>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30"/>
      <c r="B716" s="79"/>
      <c r="C716" s="80"/>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30"/>
      <c r="B717" s="79"/>
      <c r="C717" s="80"/>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30"/>
      <c r="B718" s="79"/>
      <c r="C718" s="80"/>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30"/>
      <c r="B719" s="79"/>
      <c r="C719" s="80"/>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30"/>
      <c r="B720" s="79"/>
      <c r="C720" s="80"/>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30"/>
      <c r="B721" s="79"/>
      <c r="C721" s="80"/>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30"/>
      <c r="B722" s="79"/>
      <c r="C722" s="80"/>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30"/>
      <c r="B723" s="79"/>
      <c r="C723" s="80"/>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30"/>
      <c r="B724" s="79"/>
      <c r="C724" s="80"/>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30"/>
      <c r="B725" s="79"/>
      <c r="C725" s="80"/>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30"/>
      <c r="B726" s="79"/>
      <c r="C726" s="80"/>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30"/>
      <c r="B727" s="79"/>
      <c r="C727" s="80"/>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30"/>
      <c r="B728" s="79"/>
      <c r="C728" s="80"/>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30"/>
      <c r="B729" s="79"/>
      <c r="C729" s="80"/>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30"/>
      <c r="B730" s="79"/>
      <c r="C730" s="80"/>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30"/>
      <c r="B731" s="79"/>
      <c r="C731" s="80"/>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30"/>
      <c r="B732" s="79"/>
      <c r="C732" s="80"/>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30"/>
      <c r="B733" s="79"/>
      <c r="C733" s="80"/>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30"/>
      <c r="B734" s="79"/>
      <c r="C734" s="80"/>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30"/>
      <c r="B735" s="79"/>
      <c r="C735" s="80"/>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30"/>
      <c r="B736" s="79"/>
      <c r="C736" s="80"/>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30"/>
      <c r="B737" s="79"/>
      <c r="C737" s="80"/>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30"/>
      <c r="B738" s="79"/>
      <c r="C738" s="80"/>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30"/>
      <c r="B739" s="79"/>
      <c r="C739" s="80"/>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30"/>
      <c r="B740" s="79"/>
      <c r="C740" s="80"/>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30"/>
      <c r="B741" s="79"/>
      <c r="C741" s="80"/>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30"/>
      <c r="B742" s="79"/>
      <c r="C742" s="80"/>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30"/>
      <c r="B743" s="79"/>
      <c r="C743" s="80"/>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30"/>
      <c r="B744" s="79"/>
      <c r="C744" s="80"/>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30"/>
      <c r="B745" s="79"/>
      <c r="C745" s="80"/>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30"/>
      <c r="B746" s="79"/>
      <c r="C746" s="80"/>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30"/>
      <c r="B747" s="79"/>
      <c r="C747" s="80"/>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30"/>
      <c r="B748" s="79"/>
      <c r="C748" s="80"/>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30"/>
      <c r="B749" s="79"/>
      <c r="C749" s="80"/>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30"/>
      <c r="B750" s="79"/>
      <c r="C750" s="80"/>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30"/>
      <c r="B751" s="79"/>
      <c r="C751" s="80"/>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30"/>
      <c r="B752" s="79"/>
      <c r="C752" s="80"/>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30"/>
      <c r="B753" s="79"/>
      <c r="C753" s="80"/>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30"/>
      <c r="B754" s="79"/>
      <c r="C754" s="80"/>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30"/>
      <c r="B755" s="79"/>
      <c r="C755" s="80"/>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30"/>
      <c r="B756" s="79"/>
      <c r="C756" s="80"/>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30"/>
      <c r="B757" s="79"/>
      <c r="C757" s="80"/>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30"/>
      <c r="B758" s="79"/>
      <c r="C758" s="80"/>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30"/>
      <c r="B759" s="79"/>
      <c r="C759" s="80"/>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30"/>
      <c r="B760" s="79"/>
      <c r="C760" s="80"/>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30"/>
      <c r="B761" s="79"/>
      <c r="C761" s="80"/>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30"/>
      <c r="B762" s="79"/>
      <c r="C762" s="80"/>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30"/>
      <c r="B763" s="79"/>
      <c r="C763" s="80"/>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30"/>
      <c r="B764" s="79"/>
      <c r="C764" s="80"/>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30"/>
      <c r="B765" s="79"/>
      <c r="C765" s="80"/>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30"/>
      <c r="B766" s="79"/>
      <c r="C766" s="80"/>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30"/>
      <c r="B767" s="79"/>
      <c r="C767" s="80"/>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30"/>
      <c r="B768" s="79"/>
      <c r="C768" s="80"/>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30"/>
      <c r="B769" s="79"/>
      <c r="C769" s="80"/>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30"/>
      <c r="B770" s="79"/>
      <c r="C770" s="80"/>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30"/>
      <c r="B771" s="79"/>
      <c r="C771" s="80"/>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30"/>
      <c r="B772" s="79"/>
      <c r="C772" s="80"/>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30"/>
      <c r="B773" s="79"/>
      <c r="C773" s="80"/>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30"/>
      <c r="B774" s="79"/>
      <c r="C774" s="80"/>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30"/>
      <c r="B775" s="79"/>
      <c r="C775" s="80"/>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30"/>
      <c r="B776" s="79"/>
      <c r="C776" s="80"/>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30"/>
      <c r="B777" s="79"/>
      <c r="C777" s="80"/>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30"/>
      <c r="B778" s="79"/>
      <c r="C778" s="80"/>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30"/>
      <c r="B779" s="79"/>
      <c r="C779" s="80"/>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30"/>
      <c r="B780" s="79"/>
      <c r="C780" s="80"/>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30"/>
      <c r="B781" s="79"/>
      <c r="C781" s="80"/>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30"/>
      <c r="B782" s="79"/>
      <c r="C782" s="80"/>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30"/>
      <c r="B783" s="79"/>
      <c r="C783" s="80"/>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30"/>
      <c r="B784" s="79"/>
      <c r="C784" s="80"/>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30"/>
      <c r="B785" s="79"/>
      <c r="C785" s="80"/>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30"/>
      <c r="B786" s="79"/>
      <c r="C786" s="80"/>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30"/>
      <c r="B787" s="79"/>
      <c r="C787" s="80"/>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30"/>
      <c r="B788" s="79"/>
      <c r="C788" s="80"/>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30"/>
      <c r="B789" s="79"/>
      <c r="C789" s="80"/>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30"/>
      <c r="B790" s="79"/>
      <c r="C790" s="80"/>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30"/>
      <c r="B791" s="79"/>
      <c r="C791" s="80"/>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30"/>
      <c r="B792" s="79"/>
      <c r="C792" s="80"/>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30"/>
      <c r="B793" s="79"/>
      <c r="C793" s="80"/>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30"/>
      <c r="B794" s="79"/>
      <c r="C794" s="80"/>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30"/>
      <c r="B795" s="79"/>
      <c r="C795" s="80"/>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30"/>
      <c r="B796" s="79"/>
      <c r="C796" s="80"/>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30"/>
      <c r="B797" s="79"/>
      <c r="C797" s="80"/>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30"/>
      <c r="B798" s="79"/>
      <c r="C798" s="80"/>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30"/>
      <c r="B799" s="79"/>
      <c r="C799" s="80"/>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30"/>
      <c r="B800" s="79"/>
      <c r="C800" s="80"/>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30"/>
      <c r="B801" s="79"/>
      <c r="C801" s="80"/>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30"/>
      <c r="B802" s="79"/>
      <c r="C802" s="80"/>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30"/>
      <c r="B803" s="79"/>
      <c r="C803" s="80"/>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30"/>
      <c r="B804" s="79"/>
      <c r="C804" s="80"/>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30"/>
      <c r="B805" s="79"/>
      <c r="C805" s="80"/>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30"/>
      <c r="B806" s="79"/>
      <c r="C806" s="80"/>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30"/>
      <c r="B807" s="79"/>
      <c r="C807" s="80"/>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30"/>
      <c r="B808" s="79"/>
      <c r="C808" s="80"/>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30"/>
      <c r="B809" s="79"/>
      <c r="C809" s="80"/>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30"/>
      <c r="B810" s="79"/>
      <c r="C810" s="80"/>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30"/>
      <c r="B811" s="79"/>
      <c r="C811" s="80"/>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30"/>
      <c r="B812" s="79"/>
      <c r="C812" s="80"/>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30"/>
      <c r="B813" s="79"/>
      <c r="C813" s="80"/>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30"/>
      <c r="B814" s="79"/>
      <c r="C814" s="80"/>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30"/>
      <c r="B815" s="79"/>
      <c r="C815" s="80"/>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30"/>
      <c r="B816" s="79"/>
      <c r="C816" s="80"/>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30"/>
      <c r="B817" s="79"/>
      <c r="C817" s="80"/>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30"/>
      <c r="B818" s="79"/>
      <c r="C818" s="80"/>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30"/>
      <c r="B819" s="79"/>
      <c r="C819" s="80"/>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30"/>
      <c r="B820" s="79"/>
      <c r="C820" s="80"/>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30"/>
      <c r="B821" s="79"/>
      <c r="C821" s="80"/>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30"/>
      <c r="B822" s="79"/>
      <c r="C822" s="80"/>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30"/>
      <c r="B823" s="79"/>
      <c r="C823" s="80"/>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30"/>
      <c r="B824" s="79"/>
      <c r="C824" s="80"/>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30"/>
      <c r="B825" s="79"/>
      <c r="C825" s="80"/>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30"/>
      <c r="B826" s="79"/>
      <c r="C826" s="80"/>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30"/>
      <c r="B827" s="79"/>
      <c r="C827" s="80"/>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30"/>
      <c r="B828" s="79"/>
      <c r="C828" s="80"/>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30"/>
      <c r="B829" s="79"/>
      <c r="C829" s="80"/>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30"/>
      <c r="B830" s="79"/>
      <c r="C830" s="80"/>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30"/>
      <c r="B831" s="79"/>
      <c r="C831" s="80"/>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30"/>
      <c r="B832" s="79"/>
      <c r="C832" s="80"/>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30"/>
      <c r="B833" s="79"/>
      <c r="C833" s="80"/>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30"/>
      <c r="B834" s="79"/>
      <c r="C834" s="80"/>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30"/>
      <c r="B835" s="79"/>
      <c r="C835" s="80"/>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30"/>
      <c r="B836" s="79"/>
      <c r="C836" s="80"/>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30"/>
      <c r="B837" s="79"/>
      <c r="C837" s="80"/>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30"/>
      <c r="B838" s="79"/>
      <c r="C838" s="80"/>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30"/>
      <c r="B839" s="79"/>
      <c r="C839" s="80"/>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30"/>
      <c r="B840" s="79"/>
      <c r="C840" s="80"/>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30"/>
      <c r="B841" s="79"/>
      <c r="C841" s="80"/>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30"/>
      <c r="B842" s="79"/>
      <c r="C842" s="80"/>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30"/>
      <c r="B843" s="79"/>
      <c r="C843" s="80"/>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30"/>
      <c r="B844" s="79"/>
      <c r="C844" s="80"/>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30"/>
      <c r="B845" s="79"/>
      <c r="C845" s="80"/>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30"/>
      <c r="B846" s="79"/>
      <c r="C846" s="80"/>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30"/>
      <c r="B847" s="79"/>
      <c r="C847" s="80"/>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30"/>
      <c r="B848" s="79"/>
      <c r="C848" s="80"/>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30"/>
      <c r="B849" s="79"/>
      <c r="C849" s="80"/>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30"/>
      <c r="B850" s="79"/>
      <c r="C850" s="80"/>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30"/>
      <c r="B851" s="79"/>
      <c r="C851" s="80"/>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30"/>
      <c r="B852" s="79"/>
      <c r="C852" s="80"/>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30"/>
      <c r="B853" s="79"/>
      <c r="C853" s="80"/>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30"/>
      <c r="B854" s="79"/>
      <c r="C854" s="80"/>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30"/>
      <c r="B855" s="79"/>
      <c r="C855" s="80"/>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30"/>
      <c r="B856" s="79"/>
      <c r="C856" s="80"/>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30"/>
      <c r="B857" s="79"/>
      <c r="C857" s="80"/>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30"/>
      <c r="B858" s="79"/>
      <c r="C858" s="80"/>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30"/>
      <c r="B859" s="79"/>
      <c r="C859" s="80"/>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30"/>
      <c r="B860" s="79"/>
      <c r="C860" s="80"/>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30"/>
      <c r="B861" s="79"/>
      <c r="C861" s="80"/>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30"/>
      <c r="B862" s="79"/>
      <c r="C862" s="80"/>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30"/>
      <c r="B863" s="79"/>
      <c r="C863" s="80"/>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30"/>
      <c r="B864" s="79"/>
      <c r="C864" s="80"/>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30"/>
      <c r="B865" s="79"/>
      <c r="C865" s="80"/>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30"/>
      <c r="B866" s="79"/>
      <c r="C866" s="80"/>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30"/>
      <c r="B867" s="79"/>
      <c r="C867" s="80"/>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30"/>
      <c r="B868" s="79"/>
      <c r="C868" s="80"/>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30"/>
      <c r="B869" s="79"/>
      <c r="C869" s="80"/>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30"/>
      <c r="B870" s="79"/>
      <c r="C870" s="80"/>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30"/>
      <c r="B871" s="79"/>
      <c r="C871" s="80"/>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30"/>
      <c r="B872" s="79"/>
      <c r="C872" s="80"/>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30"/>
      <c r="B873" s="79"/>
      <c r="C873" s="80"/>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30"/>
      <c r="B874" s="79"/>
      <c r="C874" s="80"/>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30"/>
      <c r="B875" s="79"/>
      <c r="C875" s="80"/>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30"/>
      <c r="B876" s="79"/>
      <c r="C876" s="80"/>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30"/>
      <c r="B877" s="79"/>
      <c r="C877" s="80"/>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30"/>
      <c r="B878" s="79"/>
      <c r="C878" s="80"/>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30"/>
      <c r="B879" s="79"/>
      <c r="C879" s="80"/>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30"/>
      <c r="B880" s="79"/>
      <c r="C880" s="80"/>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30"/>
      <c r="B881" s="79"/>
      <c r="C881" s="80"/>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30"/>
      <c r="B882" s="79"/>
      <c r="C882" s="80"/>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30"/>
      <c r="B883" s="79"/>
      <c r="C883" s="80"/>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30"/>
      <c r="B884" s="79"/>
      <c r="C884" s="80"/>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30"/>
      <c r="B885" s="79"/>
      <c r="C885" s="80"/>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30"/>
      <c r="B886" s="79"/>
      <c r="C886" s="80"/>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30"/>
      <c r="B887" s="79"/>
      <c r="C887" s="80"/>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30"/>
      <c r="B888" s="79"/>
      <c r="C888" s="80"/>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30"/>
      <c r="B889" s="79"/>
      <c r="C889" s="80"/>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30"/>
      <c r="B890" s="79"/>
      <c r="C890" s="80"/>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30"/>
      <c r="B891" s="79"/>
      <c r="C891" s="80"/>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30"/>
      <c r="B892" s="79"/>
      <c r="C892" s="80"/>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30"/>
      <c r="B893" s="79"/>
      <c r="C893" s="80"/>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30"/>
      <c r="B894" s="79"/>
      <c r="C894" s="80"/>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30"/>
      <c r="B895" s="79"/>
      <c r="C895" s="80"/>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30"/>
      <c r="B896" s="79"/>
      <c r="C896" s="80"/>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30"/>
      <c r="B897" s="79"/>
      <c r="C897" s="80"/>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30"/>
      <c r="B898" s="79"/>
      <c r="C898" s="80"/>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30"/>
      <c r="B899" s="79"/>
      <c r="C899" s="80"/>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30"/>
      <c r="B900" s="79"/>
      <c r="C900" s="80"/>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30"/>
      <c r="B901" s="79"/>
      <c r="C901" s="80"/>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30"/>
      <c r="B902" s="79"/>
      <c r="C902" s="80"/>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30"/>
      <c r="B903" s="79"/>
      <c r="C903" s="80"/>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30"/>
      <c r="B904" s="79"/>
      <c r="C904" s="80"/>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30"/>
      <c r="B905" s="79"/>
      <c r="C905" s="80"/>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30"/>
      <c r="B906" s="79"/>
      <c r="C906" s="80"/>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30"/>
      <c r="B907" s="79"/>
      <c r="C907" s="80"/>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30"/>
      <c r="B908" s="79"/>
      <c r="C908" s="80"/>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30"/>
      <c r="B909" s="79"/>
      <c r="C909" s="80"/>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30"/>
      <c r="B910" s="79"/>
      <c r="C910" s="80"/>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30"/>
      <c r="B911" s="79"/>
      <c r="C911" s="80"/>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30"/>
      <c r="B912" s="79"/>
      <c r="C912" s="80"/>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30"/>
      <c r="B913" s="79"/>
      <c r="C913" s="80"/>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30"/>
      <c r="B914" s="79"/>
      <c r="C914" s="80"/>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30"/>
      <c r="B915" s="79"/>
      <c r="C915" s="80"/>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30"/>
      <c r="B916" s="79"/>
      <c r="C916" s="80"/>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30"/>
      <c r="B917" s="79"/>
      <c r="C917" s="80"/>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30"/>
      <c r="B918" s="79"/>
      <c r="C918" s="80"/>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30"/>
      <c r="B919" s="79"/>
      <c r="C919" s="80"/>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30"/>
      <c r="B920" s="79"/>
      <c r="C920" s="80"/>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30"/>
      <c r="B921" s="79"/>
      <c r="C921" s="80"/>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30"/>
      <c r="B922" s="79"/>
      <c r="C922" s="80"/>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30"/>
      <c r="B923" s="79"/>
      <c r="C923" s="80"/>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30"/>
      <c r="B924" s="79"/>
      <c r="C924" s="80"/>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30"/>
      <c r="B925" s="79"/>
      <c r="C925" s="80"/>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30"/>
      <c r="B926" s="79"/>
      <c r="C926" s="80"/>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30"/>
      <c r="B927" s="79"/>
      <c r="C927" s="80"/>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30"/>
      <c r="B928" s="79"/>
      <c r="C928" s="80"/>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30"/>
      <c r="B929" s="79"/>
      <c r="C929" s="80"/>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30"/>
      <c r="B930" s="79"/>
      <c r="C930" s="80"/>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30"/>
      <c r="B931" s="79"/>
      <c r="C931" s="80"/>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30"/>
      <c r="B932" s="79"/>
      <c r="C932" s="80"/>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30"/>
      <c r="B933" s="79"/>
      <c r="C933" s="80"/>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30"/>
      <c r="B934" s="79"/>
      <c r="C934" s="80"/>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30"/>
      <c r="B935" s="79"/>
      <c r="C935" s="80"/>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30"/>
      <c r="B936" s="79"/>
      <c r="C936" s="80"/>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30"/>
      <c r="B937" s="79"/>
      <c r="C937" s="80"/>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30"/>
      <c r="B938" s="79"/>
      <c r="C938" s="80"/>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30"/>
      <c r="B939" s="79"/>
      <c r="C939" s="80"/>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30"/>
      <c r="B940" s="79"/>
      <c r="C940" s="80"/>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30"/>
      <c r="B941" s="79"/>
      <c r="C941" s="80"/>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30"/>
      <c r="B942" s="79"/>
      <c r="C942" s="80"/>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30"/>
      <c r="B943" s="79"/>
      <c r="C943" s="80"/>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30"/>
      <c r="B944" s="79"/>
      <c r="C944" s="80"/>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30"/>
      <c r="B945" s="79"/>
      <c r="C945" s="80"/>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30"/>
      <c r="B946" s="79"/>
      <c r="C946" s="80"/>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30"/>
      <c r="B947" s="79"/>
      <c r="C947" s="80"/>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30"/>
      <c r="B948" s="79"/>
      <c r="C948" s="80"/>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30"/>
      <c r="B949" s="79"/>
      <c r="C949" s="80"/>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30"/>
      <c r="B950" s="79"/>
      <c r="C950" s="80"/>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30"/>
      <c r="B951" s="79"/>
      <c r="C951" s="80"/>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30"/>
      <c r="B952" s="79"/>
      <c r="C952" s="80"/>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30"/>
      <c r="B953" s="79"/>
      <c r="C953" s="80"/>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30"/>
      <c r="B954" s="79"/>
      <c r="C954" s="80"/>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30"/>
      <c r="B955" s="79"/>
      <c r="C955" s="80"/>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30"/>
      <c r="B956" s="79"/>
      <c r="C956" s="80"/>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30"/>
      <c r="B957" s="79"/>
      <c r="C957" s="80"/>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30"/>
      <c r="B958" s="79"/>
      <c r="C958" s="80"/>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30"/>
      <c r="B959" s="79"/>
      <c r="C959" s="80"/>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30"/>
      <c r="B960" s="79"/>
      <c r="C960" s="80"/>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30"/>
      <c r="B961" s="79"/>
      <c r="C961" s="80"/>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30"/>
      <c r="B962" s="79"/>
      <c r="C962" s="80"/>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30"/>
      <c r="B963" s="79"/>
      <c r="C963" s="80"/>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30"/>
      <c r="B964" s="79"/>
      <c r="C964" s="80"/>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30"/>
      <c r="B965" s="79"/>
      <c r="C965" s="80"/>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30"/>
      <c r="B966" s="79"/>
      <c r="C966" s="80"/>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30"/>
      <c r="B967" s="79"/>
      <c r="C967" s="80"/>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30"/>
      <c r="B968" s="79"/>
      <c r="C968" s="80"/>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30"/>
      <c r="B969" s="79"/>
      <c r="C969" s="80"/>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30"/>
      <c r="B970" s="79"/>
      <c r="C970" s="80"/>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30"/>
      <c r="B971" s="79"/>
      <c r="C971" s="80"/>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30"/>
      <c r="B972" s="79"/>
      <c r="C972" s="80"/>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30"/>
      <c r="B973" s="79"/>
      <c r="C973" s="80"/>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30"/>
      <c r="B974" s="79"/>
      <c r="C974" s="80"/>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30"/>
      <c r="B975" s="79"/>
      <c r="C975" s="80"/>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30"/>
      <c r="B976" s="79"/>
      <c r="C976" s="80"/>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30"/>
      <c r="B977" s="79"/>
      <c r="C977" s="80"/>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30"/>
      <c r="B978" s="79"/>
      <c r="C978" s="80"/>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30"/>
      <c r="B979" s="79"/>
      <c r="C979" s="80"/>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30"/>
      <c r="B980" s="79"/>
      <c r="C980" s="80"/>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30"/>
      <c r="B981" s="79"/>
      <c r="C981" s="80"/>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30"/>
      <c r="B982" s="79"/>
      <c r="C982" s="80"/>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30"/>
      <c r="B983" s="79"/>
      <c r="C983" s="80"/>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30"/>
      <c r="B984" s="79"/>
      <c r="C984" s="80"/>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30"/>
      <c r="B985" s="79"/>
      <c r="C985" s="80"/>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30"/>
      <c r="B986" s="79"/>
      <c r="C986" s="80"/>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30"/>
      <c r="B987" s="79"/>
      <c r="C987" s="80"/>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30"/>
      <c r="B988" s="79"/>
      <c r="C988" s="80"/>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30"/>
      <c r="B989" s="79"/>
      <c r="C989" s="80"/>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30"/>
      <c r="B990" s="79"/>
      <c r="C990" s="80"/>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30"/>
      <c r="B991" s="79"/>
      <c r="C991" s="80"/>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30"/>
      <c r="B992" s="79"/>
      <c r="C992" s="80"/>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30"/>
      <c r="B993" s="79"/>
      <c r="C993" s="80"/>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30"/>
      <c r="B994" s="79"/>
      <c r="C994" s="80"/>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30"/>
      <c r="B995" s="79"/>
      <c r="C995" s="80"/>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30"/>
      <c r="B996" s="79"/>
      <c r="C996" s="80"/>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30"/>
      <c r="B997" s="79"/>
      <c r="C997" s="80"/>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30"/>
      <c r="B998" s="79"/>
      <c r="C998" s="80"/>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30"/>
      <c r="B999" s="79"/>
      <c r="C999" s="80"/>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FAUNALYTICS</v>
      </c>
      <c r="B1" s="2">
        <f>'Revenues 2023'!C1</f>
        <v>2023</v>
      </c>
      <c r="C1" s="7"/>
      <c r="D1" s="9"/>
      <c r="E1" s="9"/>
      <c r="F1" s="9"/>
      <c r="G1" s="11"/>
      <c r="H1" s="11"/>
      <c r="I1" s="11"/>
      <c r="J1" s="11"/>
      <c r="K1" s="11"/>
      <c r="L1" s="11"/>
      <c r="M1" s="11"/>
      <c r="N1" s="11"/>
      <c r="O1" s="11"/>
      <c r="P1" s="11"/>
      <c r="Q1" s="11"/>
      <c r="R1" s="11"/>
      <c r="S1" s="11"/>
      <c r="T1" s="11"/>
      <c r="U1" s="11"/>
      <c r="V1" s="11"/>
      <c r="W1" s="11"/>
      <c r="X1" s="11"/>
      <c r="Y1" s="11"/>
      <c r="Z1" s="11"/>
    </row>
    <row r="2">
      <c r="A2" s="14"/>
      <c r="B2" s="17"/>
      <c r="C2" s="20" t="s">
        <v>22</v>
      </c>
      <c r="D2" s="19" t="s">
        <v>23</v>
      </c>
      <c r="E2" s="19" t="s">
        <v>24</v>
      </c>
      <c r="F2" s="19" t="s">
        <v>25</v>
      </c>
      <c r="G2" s="11"/>
      <c r="H2" s="11"/>
      <c r="I2" s="11"/>
      <c r="J2" s="11"/>
      <c r="K2" s="11"/>
      <c r="L2" s="11"/>
      <c r="M2" s="11"/>
      <c r="N2" s="11"/>
      <c r="O2" s="11"/>
      <c r="P2" s="11"/>
      <c r="Q2" s="11"/>
      <c r="R2" s="11"/>
      <c r="S2" s="11"/>
      <c r="T2" s="11"/>
      <c r="U2" s="11"/>
      <c r="V2" s="11"/>
      <c r="W2" s="11"/>
      <c r="X2" s="11"/>
      <c r="Y2" s="11"/>
      <c r="Z2" s="11"/>
    </row>
    <row r="3">
      <c r="A3" s="14">
        <v>1.0</v>
      </c>
      <c r="B3" s="17" t="s">
        <v>27</v>
      </c>
      <c r="C3" s="24">
        <f t="shared" ref="C3:C39" si="1">sum(D3:F3)</f>
        <v>0</v>
      </c>
      <c r="D3" s="25">
        <v>0.0</v>
      </c>
      <c r="E3" s="25">
        <v>0.0</v>
      </c>
      <c r="F3" s="25">
        <v>0.0</v>
      </c>
      <c r="G3" s="11"/>
      <c r="H3" s="11"/>
      <c r="I3" s="11"/>
      <c r="J3" s="11"/>
      <c r="K3" s="11"/>
      <c r="L3" s="11"/>
      <c r="M3" s="11"/>
      <c r="N3" s="11"/>
      <c r="O3" s="11"/>
      <c r="P3" s="11"/>
      <c r="Q3" s="11"/>
      <c r="R3" s="11"/>
      <c r="S3" s="11"/>
      <c r="T3" s="11"/>
      <c r="U3" s="11"/>
      <c r="V3" s="11"/>
      <c r="W3" s="11"/>
      <c r="X3" s="11"/>
      <c r="Y3" s="11"/>
      <c r="Z3" s="11"/>
    </row>
    <row r="4">
      <c r="A4" s="14">
        <v>2.0</v>
      </c>
      <c r="B4" s="17" t="s">
        <v>30</v>
      </c>
      <c r="C4" s="24">
        <f t="shared" si="1"/>
        <v>0</v>
      </c>
      <c r="D4" s="25">
        <v>0.0</v>
      </c>
      <c r="E4" s="25">
        <v>0.0</v>
      </c>
      <c r="F4" s="25">
        <v>0.0</v>
      </c>
      <c r="G4" s="11"/>
      <c r="H4" s="11"/>
      <c r="I4" s="11"/>
      <c r="J4" s="11"/>
      <c r="K4" s="11"/>
      <c r="L4" s="11"/>
      <c r="M4" s="11"/>
      <c r="N4" s="11"/>
      <c r="O4" s="11"/>
      <c r="P4" s="11"/>
      <c r="Q4" s="11"/>
      <c r="R4" s="11"/>
      <c r="S4" s="11"/>
      <c r="T4" s="11"/>
      <c r="U4" s="11"/>
      <c r="V4" s="11"/>
      <c r="W4" s="11"/>
      <c r="X4" s="11"/>
      <c r="Y4" s="11"/>
      <c r="Z4" s="11"/>
    </row>
    <row r="5">
      <c r="A5" s="14">
        <v>3.0</v>
      </c>
      <c r="B5" s="17" t="s">
        <v>31</v>
      </c>
      <c r="C5" s="24">
        <f t="shared" si="1"/>
        <v>0</v>
      </c>
      <c r="D5" s="25">
        <v>0.0</v>
      </c>
      <c r="E5" s="25">
        <v>0.0</v>
      </c>
      <c r="F5" s="25">
        <v>0.0</v>
      </c>
      <c r="G5" s="11"/>
      <c r="H5" s="11"/>
      <c r="I5" s="11"/>
      <c r="J5" s="11"/>
      <c r="K5" s="11"/>
      <c r="L5" s="11"/>
      <c r="M5" s="11"/>
      <c r="N5" s="11"/>
      <c r="O5" s="11"/>
      <c r="P5" s="11"/>
      <c r="Q5" s="11"/>
      <c r="R5" s="11"/>
      <c r="S5" s="11"/>
      <c r="T5" s="11"/>
      <c r="U5" s="11"/>
      <c r="V5" s="11"/>
      <c r="W5" s="11"/>
      <c r="X5" s="11"/>
      <c r="Y5" s="11"/>
      <c r="Z5" s="11"/>
    </row>
    <row r="6">
      <c r="A6" s="28">
        <v>4.0</v>
      </c>
      <c r="B6" s="31" t="s">
        <v>35</v>
      </c>
      <c r="C6" s="24">
        <f t="shared" si="1"/>
        <v>0</v>
      </c>
      <c r="D6" s="25">
        <v>0.0</v>
      </c>
      <c r="E6" s="25">
        <v>0.0</v>
      </c>
      <c r="F6" s="25">
        <v>0.0</v>
      </c>
      <c r="G6" s="11"/>
      <c r="H6" s="11"/>
      <c r="I6" s="11"/>
      <c r="J6" s="11"/>
      <c r="K6" s="11"/>
      <c r="L6" s="11"/>
      <c r="M6" s="11"/>
      <c r="N6" s="11"/>
      <c r="O6" s="11"/>
      <c r="P6" s="11"/>
      <c r="Q6" s="11"/>
      <c r="R6" s="11"/>
      <c r="S6" s="11"/>
      <c r="T6" s="11"/>
      <c r="U6" s="11"/>
      <c r="V6" s="11"/>
      <c r="W6" s="11"/>
      <c r="X6" s="11"/>
      <c r="Y6" s="11"/>
      <c r="Z6" s="11"/>
    </row>
    <row r="7">
      <c r="A7" s="14">
        <v>5.0</v>
      </c>
      <c r="B7" s="17" t="s">
        <v>37</v>
      </c>
      <c r="C7" s="24">
        <f t="shared" si="1"/>
        <v>79949</v>
      </c>
      <c r="D7" s="25">
        <v>53566.0</v>
      </c>
      <c r="E7" s="25">
        <v>19188.0</v>
      </c>
      <c r="F7" s="25">
        <v>7195.0</v>
      </c>
      <c r="G7" s="11"/>
      <c r="H7" s="11"/>
      <c r="I7" s="11"/>
      <c r="J7" s="11"/>
      <c r="K7" s="11"/>
      <c r="L7" s="11"/>
      <c r="M7" s="11"/>
      <c r="N7" s="11"/>
      <c r="O7" s="11"/>
      <c r="P7" s="11"/>
      <c r="Q7" s="11"/>
      <c r="R7" s="11"/>
      <c r="S7" s="11"/>
      <c r="T7" s="11"/>
      <c r="U7" s="11"/>
      <c r="V7" s="11"/>
      <c r="W7" s="11"/>
      <c r="X7" s="11"/>
      <c r="Y7" s="11"/>
      <c r="Z7" s="11"/>
    </row>
    <row r="8">
      <c r="A8" s="14">
        <v>6.0</v>
      </c>
      <c r="B8" s="17" t="s">
        <v>39</v>
      </c>
      <c r="C8" s="24">
        <f t="shared" si="1"/>
        <v>0</v>
      </c>
      <c r="D8" s="25">
        <v>0.0</v>
      </c>
      <c r="E8" s="25">
        <v>0.0</v>
      </c>
      <c r="F8" s="25">
        <v>0.0</v>
      </c>
      <c r="G8" s="11"/>
      <c r="H8" s="11"/>
      <c r="I8" s="11"/>
      <c r="J8" s="11"/>
      <c r="K8" s="11"/>
      <c r="L8" s="11"/>
      <c r="M8" s="11"/>
      <c r="N8" s="11"/>
      <c r="O8" s="11"/>
      <c r="P8" s="11"/>
      <c r="Q8" s="11"/>
      <c r="R8" s="11"/>
      <c r="S8" s="11"/>
      <c r="T8" s="11"/>
      <c r="U8" s="11"/>
      <c r="V8" s="11"/>
      <c r="W8" s="11"/>
      <c r="X8" s="11"/>
      <c r="Y8" s="11"/>
      <c r="Z8" s="11"/>
    </row>
    <row r="9">
      <c r="A9" s="41">
        <v>7.0</v>
      </c>
      <c r="B9" s="29" t="s">
        <v>43</v>
      </c>
      <c r="C9" s="24">
        <f t="shared" si="1"/>
        <v>489852</v>
      </c>
      <c r="D9" s="25">
        <v>330157.0</v>
      </c>
      <c r="E9" s="25">
        <v>114319.0</v>
      </c>
      <c r="F9" s="25">
        <v>45376.0</v>
      </c>
      <c r="G9" s="11"/>
      <c r="H9" s="11"/>
      <c r="I9" s="11"/>
      <c r="J9" s="11"/>
      <c r="K9" s="11"/>
      <c r="L9" s="11"/>
      <c r="M9" s="11"/>
      <c r="N9" s="11"/>
      <c r="O9" s="11"/>
      <c r="P9" s="11"/>
      <c r="Q9" s="11"/>
      <c r="R9" s="11"/>
      <c r="S9" s="11"/>
      <c r="T9" s="11"/>
      <c r="U9" s="11"/>
      <c r="V9" s="11"/>
      <c r="W9" s="11"/>
      <c r="X9" s="11"/>
      <c r="Y9" s="11"/>
      <c r="Z9" s="11"/>
    </row>
    <row r="10">
      <c r="A10" s="14">
        <v>8.0</v>
      </c>
      <c r="B10" s="17" t="s">
        <v>46</v>
      </c>
      <c r="C10" s="24">
        <f t="shared" si="1"/>
        <v>3706</v>
      </c>
      <c r="D10" s="25">
        <v>2483.0</v>
      </c>
      <c r="E10" s="25">
        <v>813.0</v>
      </c>
      <c r="F10" s="25">
        <v>410.0</v>
      </c>
      <c r="G10" s="11"/>
      <c r="H10" s="11"/>
      <c r="I10" s="11"/>
      <c r="J10" s="11"/>
      <c r="K10" s="11"/>
      <c r="L10" s="11"/>
      <c r="M10" s="11"/>
      <c r="N10" s="11"/>
      <c r="O10" s="11"/>
      <c r="P10" s="11"/>
      <c r="Q10" s="11"/>
      <c r="R10" s="11"/>
      <c r="S10" s="11"/>
      <c r="T10" s="11"/>
      <c r="U10" s="11"/>
      <c r="V10" s="11"/>
      <c r="W10" s="11"/>
      <c r="X10" s="11"/>
      <c r="Y10" s="11"/>
      <c r="Z10" s="11"/>
    </row>
    <row r="11">
      <c r="A11" s="28">
        <v>9.0</v>
      </c>
      <c r="B11" s="29" t="s">
        <v>49</v>
      </c>
      <c r="C11" s="24">
        <f t="shared" si="1"/>
        <v>21806</v>
      </c>
      <c r="D11" s="25">
        <v>14600.0</v>
      </c>
      <c r="E11" s="25">
        <v>5173.0</v>
      </c>
      <c r="F11" s="25">
        <v>2033.0</v>
      </c>
      <c r="G11" s="11"/>
      <c r="H11" s="11"/>
      <c r="I11" s="11"/>
      <c r="J11" s="11"/>
      <c r="K11" s="11"/>
      <c r="L11" s="11"/>
      <c r="M11" s="11"/>
      <c r="N11" s="11"/>
      <c r="O11" s="11"/>
      <c r="P11" s="11"/>
      <c r="Q11" s="11"/>
      <c r="R11" s="11"/>
      <c r="S11" s="11"/>
      <c r="T11" s="11"/>
      <c r="U11" s="11"/>
      <c r="V11" s="11"/>
      <c r="W11" s="11"/>
      <c r="X11" s="11"/>
      <c r="Y11" s="11"/>
      <c r="Z11" s="11"/>
    </row>
    <row r="12">
      <c r="A12" s="28">
        <v>10.0</v>
      </c>
      <c r="B12" s="29" t="s">
        <v>53</v>
      </c>
      <c r="C12" s="24">
        <f t="shared" si="1"/>
        <v>43004</v>
      </c>
      <c r="D12" s="25">
        <v>26515.0</v>
      </c>
      <c r="E12" s="25">
        <v>12658.0</v>
      </c>
      <c r="F12" s="25">
        <v>3831.0</v>
      </c>
      <c r="G12" s="11"/>
      <c r="H12" s="11"/>
      <c r="I12" s="11"/>
      <c r="J12" s="11"/>
      <c r="K12" s="11"/>
      <c r="L12" s="11"/>
      <c r="M12" s="11"/>
      <c r="N12" s="11"/>
      <c r="O12" s="11"/>
      <c r="P12" s="11"/>
      <c r="Q12" s="11"/>
      <c r="R12" s="11"/>
      <c r="S12" s="11"/>
      <c r="T12" s="11"/>
      <c r="U12" s="11"/>
      <c r="V12" s="11"/>
      <c r="W12" s="11"/>
      <c r="X12" s="11"/>
      <c r="Y12" s="11"/>
      <c r="Z12" s="11"/>
    </row>
    <row r="13">
      <c r="A13" s="28">
        <v>11.0</v>
      </c>
      <c r="B13" s="29" t="s">
        <v>56</v>
      </c>
      <c r="C13" s="24">
        <f t="shared" si="1"/>
        <v>0</v>
      </c>
      <c r="D13" s="25">
        <v>0.0</v>
      </c>
      <c r="E13" s="25">
        <v>0.0</v>
      </c>
      <c r="F13" s="25">
        <v>0.0</v>
      </c>
      <c r="G13" s="11"/>
      <c r="H13" s="11"/>
      <c r="I13" s="11"/>
      <c r="J13" s="11"/>
      <c r="K13" s="11"/>
      <c r="L13" s="11"/>
      <c r="M13" s="11"/>
      <c r="N13" s="11"/>
      <c r="O13" s="11"/>
      <c r="P13" s="11"/>
      <c r="Q13" s="11"/>
      <c r="R13" s="11"/>
      <c r="S13" s="11"/>
      <c r="T13" s="11"/>
      <c r="U13" s="11"/>
      <c r="V13" s="11"/>
      <c r="W13" s="11"/>
      <c r="X13" s="11"/>
      <c r="Y13" s="11"/>
      <c r="Z13" s="11"/>
    </row>
    <row r="14">
      <c r="A14" s="28" t="s">
        <v>58</v>
      </c>
      <c r="B14" s="29" t="s">
        <v>59</v>
      </c>
      <c r="C14" s="24">
        <f t="shared" si="1"/>
        <v>0</v>
      </c>
      <c r="D14" s="25">
        <v>0.0</v>
      </c>
      <c r="E14" s="25">
        <v>0.0</v>
      </c>
      <c r="F14" s="25">
        <v>0.0</v>
      </c>
      <c r="G14" s="11"/>
      <c r="H14" s="11"/>
      <c r="I14" s="11"/>
      <c r="J14" s="11"/>
      <c r="K14" s="11"/>
      <c r="L14" s="11"/>
      <c r="M14" s="11"/>
      <c r="N14" s="11"/>
      <c r="O14" s="11"/>
      <c r="P14" s="11"/>
      <c r="Q14" s="11"/>
      <c r="R14" s="11"/>
      <c r="S14" s="11"/>
      <c r="T14" s="11"/>
      <c r="U14" s="11"/>
      <c r="V14" s="11"/>
      <c r="W14" s="11"/>
      <c r="X14" s="11"/>
      <c r="Y14" s="11"/>
      <c r="Z14" s="11"/>
    </row>
    <row r="15">
      <c r="A15" s="28" t="s">
        <v>38</v>
      </c>
      <c r="B15" s="29" t="s">
        <v>60</v>
      </c>
      <c r="C15" s="24">
        <f t="shared" si="1"/>
        <v>3615</v>
      </c>
      <c r="D15" s="25">
        <v>0.0</v>
      </c>
      <c r="E15" s="25">
        <v>3615.0</v>
      </c>
      <c r="F15" s="25">
        <v>0.0</v>
      </c>
      <c r="G15" s="11"/>
      <c r="H15" s="11"/>
      <c r="I15" s="11"/>
      <c r="J15" s="11"/>
      <c r="K15" s="11"/>
      <c r="L15" s="11"/>
      <c r="M15" s="11"/>
      <c r="N15" s="11"/>
      <c r="O15" s="11"/>
      <c r="P15" s="11"/>
      <c r="Q15" s="11"/>
      <c r="R15" s="11"/>
      <c r="S15" s="11"/>
      <c r="T15" s="11"/>
      <c r="U15" s="11"/>
      <c r="V15" s="11"/>
      <c r="W15" s="11"/>
      <c r="X15" s="11"/>
      <c r="Y15" s="11"/>
      <c r="Z15" s="11"/>
    </row>
    <row r="16">
      <c r="A16" s="28" t="s">
        <v>41</v>
      </c>
      <c r="B16" s="29" t="s">
        <v>62</v>
      </c>
      <c r="C16" s="24">
        <f t="shared" si="1"/>
        <v>6354</v>
      </c>
      <c r="D16" s="25">
        <v>0.0</v>
      </c>
      <c r="E16" s="25">
        <v>6354.0</v>
      </c>
      <c r="F16" s="25">
        <v>0.0</v>
      </c>
      <c r="G16" s="11"/>
      <c r="H16" s="11"/>
      <c r="I16" s="11"/>
      <c r="J16" s="11"/>
      <c r="K16" s="11"/>
      <c r="L16" s="11"/>
      <c r="M16" s="11"/>
      <c r="N16" s="11"/>
      <c r="O16" s="11"/>
      <c r="P16" s="11"/>
      <c r="Q16" s="11"/>
      <c r="R16" s="11"/>
      <c r="S16" s="11"/>
      <c r="T16" s="11"/>
      <c r="U16" s="11"/>
      <c r="V16" s="11"/>
      <c r="W16" s="11"/>
      <c r="X16" s="11"/>
      <c r="Y16" s="11"/>
      <c r="Z16" s="11"/>
    </row>
    <row r="17">
      <c r="A17" s="28" t="s">
        <v>44</v>
      </c>
      <c r="B17" s="29" t="s">
        <v>65</v>
      </c>
      <c r="C17" s="24">
        <f t="shared" si="1"/>
        <v>0</v>
      </c>
      <c r="D17" s="25">
        <v>0.0</v>
      </c>
      <c r="E17" s="25">
        <v>0.0</v>
      </c>
      <c r="F17" s="25">
        <v>0.0</v>
      </c>
      <c r="G17" s="11"/>
      <c r="H17" s="11"/>
      <c r="I17" s="11"/>
      <c r="J17" s="11"/>
      <c r="K17" s="11"/>
      <c r="L17" s="11"/>
      <c r="M17" s="11"/>
      <c r="N17" s="11"/>
      <c r="O17" s="11"/>
      <c r="P17" s="11"/>
      <c r="Q17" s="11"/>
      <c r="R17" s="11"/>
      <c r="S17" s="11"/>
      <c r="T17" s="11"/>
      <c r="U17" s="11"/>
      <c r="V17" s="11"/>
      <c r="W17" s="11"/>
      <c r="X17" s="11"/>
      <c r="Y17" s="11"/>
      <c r="Z17" s="11"/>
    </row>
    <row r="18">
      <c r="A18" s="28" t="s">
        <v>47</v>
      </c>
      <c r="B18" s="29" t="s">
        <v>68</v>
      </c>
      <c r="C18" s="24">
        <f t="shared" si="1"/>
        <v>0</v>
      </c>
      <c r="D18" s="25">
        <v>0.0</v>
      </c>
      <c r="E18" s="25">
        <v>0.0</v>
      </c>
      <c r="F18" s="25">
        <v>0.0</v>
      </c>
      <c r="G18" s="11"/>
      <c r="H18" s="11"/>
      <c r="I18" s="11"/>
      <c r="J18" s="11"/>
      <c r="K18" s="11"/>
      <c r="L18" s="11"/>
      <c r="M18" s="11"/>
      <c r="N18" s="11"/>
      <c r="O18" s="11"/>
      <c r="P18" s="11"/>
      <c r="Q18" s="11"/>
      <c r="R18" s="11"/>
      <c r="S18" s="11"/>
      <c r="T18" s="11"/>
      <c r="U18" s="11"/>
      <c r="V18" s="11"/>
      <c r="W18" s="11"/>
      <c r="X18" s="11"/>
      <c r="Y18" s="11"/>
      <c r="Z18" s="11"/>
    </row>
    <row r="19">
      <c r="A19" s="28" t="s">
        <v>50</v>
      </c>
      <c r="B19" s="29" t="s">
        <v>70</v>
      </c>
      <c r="C19" s="24">
        <f t="shared" si="1"/>
        <v>0</v>
      </c>
      <c r="D19" s="25">
        <v>0.0</v>
      </c>
      <c r="E19" s="25">
        <v>0.0</v>
      </c>
      <c r="F19" s="25">
        <v>0.0</v>
      </c>
      <c r="G19" s="11"/>
      <c r="H19" s="11"/>
      <c r="I19" s="11"/>
      <c r="J19" s="11"/>
      <c r="K19" s="11"/>
      <c r="L19" s="11"/>
      <c r="M19" s="11"/>
      <c r="N19" s="11"/>
      <c r="O19" s="11"/>
      <c r="P19" s="11"/>
      <c r="Q19" s="11"/>
      <c r="R19" s="11"/>
      <c r="S19" s="11"/>
      <c r="T19" s="11"/>
      <c r="U19" s="11"/>
      <c r="V19" s="11"/>
      <c r="W19" s="11"/>
      <c r="X19" s="11"/>
      <c r="Y19" s="11"/>
      <c r="Z19" s="11"/>
    </row>
    <row r="20">
      <c r="A20" s="28" t="s">
        <v>54</v>
      </c>
      <c r="B20" s="29" t="s">
        <v>71</v>
      </c>
      <c r="C20" s="24">
        <f t="shared" si="1"/>
        <v>31694</v>
      </c>
      <c r="D20" s="25">
        <v>31162.0</v>
      </c>
      <c r="E20" s="25">
        <v>532.0</v>
      </c>
      <c r="F20" s="25">
        <v>0.0</v>
      </c>
      <c r="G20" s="11"/>
      <c r="H20" s="11"/>
      <c r="I20" s="11"/>
      <c r="J20" s="11"/>
      <c r="K20" s="11"/>
      <c r="L20" s="11"/>
      <c r="M20" s="11"/>
      <c r="N20" s="11"/>
      <c r="O20" s="11"/>
      <c r="P20" s="11"/>
      <c r="Q20" s="11"/>
      <c r="R20" s="11"/>
      <c r="S20" s="11"/>
      <c r="T20" s="11"/>
      <c r="U20" s="11"/>
      <c r="V20" s="11"/>
      <c r="W20" s="11"/>
      <c r="X20" s="11"/>
      <c r="Y20" s="11"/>
      <c r="Z20" s="11"/>
    </row>
    <row r="21">
      <c r="A21" s="28">
        <v>12.0</v>
      </c>
      <c r="B21" s="29" t="s">
        <v>72</v>
      </c>
      <c r="C21" s="24">
        <f t="shared" si="1"/>
        <v>28659</v>
      </c>
      <c r="D21" s="25">
        <v>27450.0</v>
      </c>
      <c r="E21" s="25">
        <v>1209.0</v>
      </c>
      <c r="F21" s="25">
        <v>0.0</v>
      </c>
      <c r="G21" s="11"/>
      <c r="H21" s="11"/>
      <c r="I21" s="11"/>
      <c r="J21" s="11"/>
      <c r="K21" s="11"/>
      <c r="L21" s="11"/>
      <c r="M21" s="11"/>
      <c r="N21" s="11"/>
      <c r="O21" s="11"/>
      <c r="P21" s="11"/>
      <c r="Q21" s="11"/>
      <c r="R21" s="11"/>
      <c r="S21" s="11"/>
      <c r="T21" s="11"/>
      <c r="U21" s="11"/>
      <c r="V21" s="11"/>
      <c r="W21" s="11"/>
      <c r="X21" s="11"/>
      <c r="Y21" s="11"/>
      <c r="Z21" s="11"/>
    </row>
    <row r="22">
      <c r="A22" s="28">
        <v>13.0</v>
      </c>
      <c r="B22" s="29" t="s">
        <v>74</v>
      </c>
      <c r="C22" s="24">
        <f t="shared" si="1"/>
        <v>10038</v>
      </c>
      <c r="D22" s="25">
        <v>3248.0</v>
      </c>
      <c r="E22" s="25">
        <v>6752.0</v>
      </c>
      <c r="F22" s="25">
        <v>38.0</v>
      </c>
      <c r="G22" s="11"/>
      <c r="H22" s="11"/>
      <c r="I22" s="11"/>
      <c r="J22" s="11"/>
      <c r="K22" s="11"/>
      <c r="L22" s="11"/>
      <c r="M22" s="11"/>
      <c r="N22" s="11"/>
      <c r="O22" s="11"/>
      <c r="P22" s="11"/>
      <c r="Q22" s="11"/>
      <c r="R22" s="11"/>
      <c r="S22" s="11"/>
      <c r="T22" s="11"/>
      <c r="U22" s="11"/>
      <c r="V22" s="11"/>
      <c r="W22" s="11"/>
      <c r="X22" s="11"/>
      <c r="Y22" s="11"/>
      <c r="Z22" s="11"/>
    </row>
    <row r="23">
      <c r="A23" s="28">
        <v>14.0</v>
      </c>
      <c r="B23" s="29" t="s">
        <v>76</v>
      </c>
      <c r="C23" s="24">
        <f t="shared" si="1"/>
        <v>64753</v>
      </c>
      <c r="D23" s="25">
        <v>47907.0</v>
      </c>
      <c r="E23" s="25">
        <v>16379.0</v>
      </c>
      <c r="F23" s="25">
        <v>467.0</v>
      </c>
      <c r="G23" s="11"/>
      <c r="H23" s="11"/>
      <c r="I23" s="11"/>
      <c r="J23" s="11"/>
      <c r="K23" s="11"/>
      <c r="L23" s="11"/>
      <c r="M23" s="11"/>
      <c r="N23" s="11"/>
      <c r="O23" s="11"/>
      <c r="P23" s="11"/>
      <c r="Q23" s="11"/>
      <c r="R23" s="11"/>
      <c r="S23" s="11"/>
      <c r="T23" s="11"/>
      <c r="U23" s="11"/>
      <c r="V23" s="11"/>
      <c r="W23" s="11"/>
      <c r="X23" s="11"/>
      <c r="Y23" s="11"/>
      <c r="Z23" s="11"/>
    </row>
    <row r="24">
      <c r="A24" s="28">
        <v>15.0</v>
      </c>
      <c r="B24" s="29" t="s">
        <v>79</v>
      </c>
      <c r="C24" s="24">
        <f t="shared" si="1"/>
        <v>0</v>
      </c>
      <c r="D24" s="25">
        <v>0.0</v>
      </c>
      <c r="E24" s="25">
        <v>0.0</v>
      </c>
      <c r="F24" s="25">
        <v>0.0</v>
      </c>
      <c r="G24" s="11"/>
      <c r="H24" s="11"/>
      <c r="I24" s="11"/>
      <c r="J24" s="11"/>
      <c r="K24" s="11"/>
      <c r="L24" s="11"/>
      <c r="M24" s="11"/>
      <c r="N24" s="11"/>
      <c r="O24" s="11"/>
      <c r="P24" s="11"/>
      <c r="Q24" s="11"/>
      <c r="R24" s="11"/>
      <c r="S24" s="11"/>
      <c r="T24" s="11"/>
      <c r="U24" s="11"/>
      <c r="V24" s="11"/>
      <c r="W24" s="11"/>
      <c r="X24" s="11"/>
      <c r="Y24" s="11"/>
      <c r="Z24" s="11"/>
    </row>
    <row r="25">
      <c r="A25" s="28">
        <v>16.0</v>
      </c>
      <c r="B25" s="29" t="s">
        <v>80</v>
      </c>
      <c r="C25" s="24">
        <f t="shared" si="1"/>
        <v>0</v>
      </c>
      <c r="D25" s="25">
        <v>0.0</v>
      </c>
      <c r="E25" s="25">
        <v>0.0</v>
      </c>
      <c r="F25" s="25">
        <v>0.0</v>
      </c>
      <c r="G25" s="11"/>
      <c r="H25" s="11"/>
      <c r="I25" s="11"/>
      <c r="J25" s="11"/>
      <c r="K25" s="11"/>
      <c r="L25" s="11"/>
      <c r="M25" s="11"/>
      <c r="N25" s="11"/>
      <c r="O25" s="11"/>
      <c r="P25" s="11"/>
      <c r="Q25" s="11"/>
      <c r="R25" s="11"/>
      <c r="S25" s="11"/>
      <c r="T25" s="11"/>
      <c r="U25" s="11"/>
      <c r="V25" s="11"/>
      <c r="W25" s="11"/>
      <c r="X25" s="11"/>
      <c r="Y25" s="11"/>
      <c r="Z25" s="11"/>
    </row>
    <row r="26">
      <c r="A26" s="28">
        <v>17.0</v>
      </c>
      <c r="B26" s="29" t="s">
        <v>82</v>
      </c>
      <c r="C26" s="24">
        <f t="shared" si="1"/>
        <v>24072</v>
      </c>
      <c r="D26" s="25">
        <v>0.0</v>
      </c>
      <c r="E26" s="25">
        <v>24072.0</v>
      </c>
      <c r="F26" s="25">
        <v>0.0</v>
      </c>
      <c r="G26" s="11"/>
      <c r="H26" s="11"/>
      <c r="I26" s="11"/>
      <c r="J26" s="11"/>
      <c r="K26" s="11"/>
      <c r="L26" s="11"/>
      <c r="M26" s="11"/>
      <c r="N26" s="11"/>
      <c r="O26" s="11"/>
      <c r="P26" s="11"/>
      <c r="Q26" s="11"/>
      <c r="R26" s="11"/>
      <c r="S26" s="11"/>
      <c r="T26" s="11"/>
      <c r="U26" s="11"/>
      <c r="V26" s="11"/>
      <c r="W26" s="11"/>
      <c r="X26" s="11"/>
      <c r="Y26" s="11"/>
      <c r="Z26" s="11"/>
    </row>
    <row r="27">
      <c r="A27" s="14">
        <v>18.0</v>
      </c>
      <c r="B27" s="17" t="s">
        <v>83</v>
      </c>
      <c r="C27" s="24">
        <f t="shared" si="1"/>
        <v>0</v>
      </c>
      <c r="D27" s="25">
        <v>0.0</v>
      </c>
      <c r="E27" s="25">
        <v>0.0</v>
      </c>
      <c r="F27" s="25">
        <v>0.0</v>
      </c>
      <c r="G27" s="11"/>
      <c r="H27" s="11"/>
      <c r="I27" s="11"/>
      <c r="J27" s="11"/>
      <c r="K27" s="11"/>
      <c r="L27" s="11"/>
      <c r="M27" s="11"/>
      <c r="N27" s="11"/>
      <c r="O27" s="11"/>
      <c r="P27" s="11"/>
      <c r="Q27" s="11"/>
      <c r="R27" s="11"/>
      <c r="S27" s="11"/>
      <c r="T27" s="11"/>
      <c r="U27" s="11"/>
      <c r="V27" s="11"/>
      <c r="W27" s="11"/>
      <c r="X27" s="11"/>
      <c r="Y27" s="11"/>
      <c r="Z27" s="11"/>
    </row>
    <row r="28">
      <c r="A28" s="28">
        <v>19.0</v>
      </c>
      <c r="B28" s="29" t="s">
        <v>84</v>
      </c>
      <c r="C28" s="24">
        <f t="shared" si="1"/>
        <v>0</v>
      </c>
      <c r="D28" s="25">
        <v>0.0</v>
      </c>
      <c r="E28" s="25">
        <v>0.0</v>
      </c>
      <c r="F28" s="25">
        <v>0.0</v>
      </c>
      <c r="G28" s="11"/>
      <c r="H28" s="11"/>
      <c r="I28" s="11"/>
      <c r="J28" s="11"/>
      <c r="K28" s="11"/>
      <c r="L28" s="11"/>
      <c r="M28" s="11"/>
      <c r="N28" s="11"/>
      <c r="O28" s="11"/>
      <c r="P28" s="11"/>
      <c r="Q28" s="11"/>
      <c r="R28" s="11"/>
      <c r="S28" s="11"/>
      <c r="T28" s="11"/>
      <c r="U28" s="11"/>
      <c r="V28" s="11"/>
      <c r="W28" s="11"/>
      <c r="X28" s="11"/>
      <c r="Y28" s="11"/>
      <c r="Z28" s="11"/>
    </row>
    <row r="29">
      <c r="A29" s="28">
        <v>20.0</v>
      </c>
      <c r="B29" s="29" t="s">
        <v>86</v>
      </c>
      <c r="C29" s="24">
        <f t="shared" si="1"/>
        <v>0</v>
      </c>
      <c r="D29" s="25">
        <v>0.0</v>
      </c>
      <c r="E29" s="25">
        <v>0.0</v>
      </c>
      <c r="F29" s="25">
        <v>0.0</v>
      </c>
      <c r="G29" s="11"/>
      <c r="H29" s="11"/>
      <c r="I29" s="11"/>
      <c r="J29" s="11"/>
      <c r="K29" s="11"/>
      <c r="L29" s="11"/>
      <c r="M29" s="11"/>
      <c r="N29" s="11"/>
      <c r="O29" s="11"/>
      <c r="P29" s="11"/>
      <c r="Q29" s="11"/>
      <c r="R29" s="11"/>
      <c r="S29" s="11"/>
      <c r="T29" s="11"/>
      <c r="U29" s="11"/>
      <c r="V29" s="11"/>
      <c r="W29" s="11"/>
      <c r="X29" s="11"/>
      <c r="Y29" s="11"/>
      <c r="Z29" s="11"/>
    </row>
    <row r="30">
      <c r="A30" s="28">
        <v>21.0</v>
      </c>
      <c r="B30" s="29" t="s">
        <v>87</v>
      </c>
      <c r="C30" s="24">
        <f t="shared" si="1"/>
        <v>0</v>
      </c>
      <c r="D30" s="25">
        <v>0.0</v>
      </c>
      <c r="E30" s="25">
        <v>0.0</v>
      </c>
      <c r="F30" s="25">
        <v>0.0</v>
      </c>
      <c r="G30" s="11"/>
      <c r="H30" s="11"/>
      <c r="I30" s="11"/>
      <c r="J30" s="11"/>
      <c r="K30" s="11"/>
      <c r="L30" s="11"/>
      <c r="M30" s="11"/>
      <c r="N30" s="11"/>
      <c r="O30" s="11"/>
      <c r="P30" s="11"/>
      <c r="Q30" s="11"/>
      <c r="R30" s="11"/>
      <c r="S30" s="11"/>
      <c r="T30" s="11"/>
      <c r="U30" s="11"/>
      <c r="V30" s="11"/>
      <c r="W30" s="11"/>
      <c r="X30" s="11"/>
      <c r="Y30" s="11"/>
      <c r="Z30" s="11"/>
    </row>
    <row r="31">
      <c r="A31" s="28">
        <v>22.0</v>
      </c>
      <c r="B31" s="29" t="s">
        <v>88</v>
      </c>
      <c r="C31" s="24">
        <f t="shared" si="1"/>
        <v>0</v>
      </c>
      <c r="D31" s="25">
        <v>0.0</v>
      </c>
      <c r="E31" s="25">
        <v>0.0</v>
      </c>
      <c r="F31" s="25">
        <v>0.0</v>
      </c>
      <c r="G31" s="11"/>
      <c r="H31" s="11"/>
      <c r="I31" s="11"/>
      <c r="J31" s="11"/>
      <c r="K31" s="11"/>
      <c r="L31" s="11"/>
      <c r="M31" s="11"/>
      <c r="N31" s="11"/>
      <c r="O31" s="11"/>
      <c r="P31" s="11"/>
      <c r="Q31" s="11"/>
      <c r="R31" s="11"/>
      <c r="S31" s="11"/>
      <c r="T31" s="11"/>
      <c r="U31" s="11"/>
      <c r="V31" s="11"/>
      <c r="W31" s="11"/>
      <c r="X31" s="11"/>
      <c r="Y31" s="11"/>
      <c r="Z31" s="11"/>
    </row>
    <row r="32">
      <c r="A32" s="28">
        <v>23.0</v>
      </c>
      <c r="B32" s="29" t="s">
        <v>89</v>
      </c>
      <c r="C32" s="24">
        <f t="shared" si="1"/>
        <v>2866</v>
      </c>
      <c r="D32" s="25">
        <v>0.0</v>
      </c>
      <c r="E32" s="25">
        <v>2866.0</v>
      </c>
      <c r="F32" s="25">
        <v>0.0</v>
      </c>
      <c r="G32" s="11"/>
      <c r="H32" s="11"/>
      <c r="I32" s="11"/>
      <c r="J32" s="11"/>
      <c r="K32" s="11"/>
      <c r="L32" s="11"/>
      <c r="M32" s="11"/>
      <c r="N32" s="11"/>
      <c r="O32" s="11"/>
      <c r="P32" s="11"/>
      <c r="Q32" s="11"/>
      <c r="R32" s="11"/>
      <c r="S32" s="11"/>
      <c r="T32" s="11"/>
      <c r="U32" s="11"/>
      <c r="V32" s="11"/>
      <c r="W32" s="11"/>
      <c r="X32" s="11"/>
      <c r="Y32" s="11"/>
      <c r="Z32" s="11"/>
    </row>
    <row r="33">
      <c r="A33" s="28">
        <v>24.0</v>
      </c>
      <c r="B33" s="29" t="s">
        <v>90</v>
      </c>
      <c r="C33" s="24">
        <f t="shared" si="1"/>
        <v>0</v>
      </c>
      <c r="D33" s="25">
        <v>0.0</v>
      </c>
      <c r="E33" s="25">
        <v>0.0</v>
      </c>
      <c r="F33" s="25">
        <v>0.0</v>
      </c>
      <c r="G33" s="11"/>
      <c r="H33" s="11"/>
      <c r="I33" s="11"/>
      <c r="J33" s="11"/>
      <c r="K33" s="11"/>
      <c r="L33" s="11"/>
      <c r="M33" s="11"/>
      <c r="N33" s="11"/>
      <c r="O33" s="11"/>
      <c r="P33" s="11"/>
      <c r="Q33" s="11"/>
      <c r="R33" s="11"/>
      <c r="S33" s="11"/>
      <c r="T33" s="11"/>
      <c r="U33" s="11"/>
      <c r="V33" s="11"/>
      <c r="W33" s="11"/>
      <c r="X33" s="11"/>
      <c r="Y33" s="11"/>
      <c r="Z33" s="11"/>
    </row>
    <row r="34">
      <c r="A34" s="28" t="s">
        <v>58</v>
      </c>
      <c r="B34" s="29" t="s">
        <v>238</v>
      </c>
      <c r="C34" s="24">
        <f t="shared" si="1"/>
        <v>95250</v>
      </c>
      <c r="D34" s="25">
        <v>94726.0</v>
      </c>
      <c r="E34" s="25">
        <v>524.0</v>
      </c>
      <c r="F34" s="25">
        <v>0.0</v>
      </c>
      <c r="G34" s="11"/>
      <c r="H34" s="11"/>
      <c r="I34" s="11"/>
      <c r="J34" s="11"/>
      <c r="K34" s="11"/>
      <c r="L34" s="11"/>
      <c r="M34" s="11"/>
      <c r="N34" s="11"/>
      <c r="O34" s="11"/>
      <c r="P34" s="11"/>
      <c r="Q34" s="11"/>
      <c r="R34" s="11"/>
      <c r="S34" s="11"/>
      <c r="T34" s="11"/>
      <c r="U34" s="11"/>
      <c r="V34" s="11"/>
      <c r="W34" s="11"/>
      <c r="X34" s="11"/>
      <c r="Y34" s="11"/>
      <c r="Z34" s="11"/>
    </row>
    <row r="35">
      <c r="A35" s="28" t="s">
        <v>38</v>
      </c>
      <c r="B35" s="68"/>
      <c r="C35" s="24">
        <f t="shared" si="1"/>
        <v>0</v>
      </c>
      <c r="D35" s="25">
        <v>0.0</v>
      </c>
      <c r="E35" s="25">
        <v>0.0</v>
      </c>
      <c r="F35" s="25">
        <v>0.0</v>
      </c>
      <c r="G35" s="11"/>
      <c r="H35" s="11"/>
      <c r="I35" s="11"/>
      <c r="J35" s="11"/>
      <c r="K35" s="11"/>
      <c r="L35" s="11"/>
      <c r="M35" s="11"/>
      <c r="N35" s="11"/>
      <c r="O35" s="11"/>
      <c r="P35" s="11"/>
      <c r="Q35" s="11"/>
      <c r="R35" s="11"/>
      <c r="S35" s="11"/>
      <c r="T35" s="11"/>
      <c r="U35" s="11"/>
      <c r="V35" s="11"/>
      <c r="W35" s="11"/>
      <c r="X35" s="11"/>
      <c r="Y35" s="11"/>
      <c r="Z35" s="11"/>
    </row>
    <row r="36">
      <c r="A36" s="28" t="s">
        <v>41</v>
      </c>
      <c r="B36" s="68"/>
      <c r="C36" s="24">
        <f t="shared" si="1"/>
        <v>0</v>
      </c>
      <c r="D36" s="25">
        <v>0.0</v>
      </c>
      <c r="E36" s="25">
        <v>0.0</v>
      </c>
      <c r="F36" s="25">
        <v>0.0</v>
      </c>
      <c r="G36" s="11"/>
      <c r="H36" s="11"/>
      <c r="I36" s="11"/>
      <c r="J36" s="11"/>
      <c r="K36" s="11"/>
      <c r="L36" s="11"/>
      <c r="M36" s="11"/>
      <c r="N36" s="11"/>
      <c r="O36" s="11"/>
      <c r="P36" s="11"/>
      <c r="Q36" s="11"/>
      <c r="R36" s="11"/>
      <c r="S36" s="11"/>
      <c r="T36" s="11"/>
      <c r="U36" s="11"/>
      <c r="V36" s="11"/>
      <c r="W36" s="11"/>
      <c r="X36" s="11"/>
      <c r="Y36" s="11"/>
      <c r="Z36" s="11"/>
    </row>
    <row r="37">
      <c r="A37" s="28" t="s">
        <v>44</v>
      </c>
      <c r="B37" s="68"/>
      <c r="C37" s="24">
        <f t="shared" si="1"/>
        <v>0</v>
      </c>
      <c r="D37" s="25">
        <v>0.0</v>
      </c>
      <c r="E37" s="25">
        <v>0.0</v>
      </c>
      <c r="F37" s="25">
        <v>0.0</v>
      </c>
      <c r="G37" s="11"/>
      <c r="H37" s="11"/>
      <c r="I37" s="11"/>
      <c r="J37" s="11"/>
      <c r="K37" s="11"/>
      <c r="L37" s="11"/>
      <c r="M37" s="11"/>
      <c r="N37" s="11"/>
      <c r="O37" s="11"/>
      <c r="P37" s="11"/>
      <c r="Q37" s="11"/>
      <c r="R37" s="11"/>
      <c r="S37" s="11"/>
      <c r="T37" s="11"/>
      <c r="U37" s="11"/>
      <c r="V37" s="11"/>
      <c r="W37" s="11"/>
      <c r="X37" s="11"/>
      <c r="Y37" s="11"/>
      <c r="Z37" s="11"/>
    </row>
    <row r="38">
      <c r="A38" s="28" t="s">
        <v>47</v>
      </c>
      <c r="B38" s="29" t="s">
        <v>99</v>
      </c>
      <c r="C38" s="24">
        <f t="shared" si="1"/>
        <v>8699</v>
      </c>
      <c r="D38" s="25">
        <v>0.0</v>
      </c>
      <c r="E38" s="25">
        <v>8699.0</v>
      </c>
      <c r="F38" s="25">
        <v>0.0</v>
      </c>
      <c r="G38" s="11"/>
      <c r="H38" s="11"/>
      <c r="I38" s="11"/>
      <c r="J38" s="11"/>
      <c r="K38" s="11"/>
      <c r="L38" s="11"/>
      <c r="M38" s="11"/>
      <c r="N38" s="11"/>
      <c r="O38" s="11"/>
      <c r="P38" s="11"/>
      <c r="Q38" s="11"/>
      <c r="R38" s="11"/>
      <c r="S38" s="11"/>
      <c r="T38" s="11"/>
      <c r="U38" s="11"/>
      <c r="V38" s="11"/>
      <c r="W38" s="11"/>
      <c r="X38" s="11"/>
      <c r="Y38" s="11"/>
      <c r="Z38" s="11"/>
    </row>
    <row r="39">
      <c r="A39" s="28" t="s">
        <v>50</v>
      </c>
      <c r="B39" s="29"/>
      <c r="C39" s="24">
        <f t="shared" si="1"/>
        <v>0</v>
      </c>
      <c r="D39" s="25">
        <v>0.0</v>
      </c>
      <c r="E39" s="25">
        <v>0.0</v>
      </c>
      <c r="F39" s="25">
        <v>0.0</v>
      </c>
      <c r="G39" s="11"/>
      <c r="H39" s="11"/>
      <c r="I39" s="11"/>
      <c r="J39" s="11"/>
      <c r="K39" s="11"/>
      <c r="L39" s="11"/>
      <c r="M39" s="11"/>
      <c r="N39" s="11"/>
      <c r="O39" s="11"/>
      <c r="P39" s="11"/>
      <c r="Q39" s="11"/>
      <c r="R39" s="11"/>
      <c r="S39" s="11"/>
      <c r="T39" s="11"/>
      <c r="U39" s="11"/>
      <c r="V39" s="11"/>
      <c r="W39" s="11"/>
      <c r="X39" s="11"/>
      <c r="Y39" s="11"/>
      <c r="Z39" s="11"/>
    </row>
    <row r="40">
      <c r="A40" s="48">
        <v>25.0</v>
      </c>
      <c r="B40" s="49" t="s">
        <v>103</v>
      </c>
      <c r="C40" s="76">
        <f t="shared" ref="C40:F40" si="2">sum(C3:C39)</f>
        <v>914317</v>
      </c>
      <c r="D40" s="76">
        <f t="shared" si="2"/>
        <v>631814</v>
      </c>
      <c r="E40" s="76">
        <f t="shared" si="2"/>
        <v>223153</v>
      </c>
      <c r="F40" s="76">
        <f t="shared" si="2"/>
        <v>59350</v>
      </c>
      <c r="G40" s="11"/>
      <c r="H40" s="11"/>
      <c r="I40" s="11"/>
      <c r="J40" s="11"/>
      <c r="K40" s="11"/>
      <c r="L40" s="11"/>
      <c r="M40" s="11"/>
      <c r="N40" s="11"/>
      <c r="O40" s="11"/>
      <c r="P40" s="11"/>
      <c r="Q40" s="11"/>
      <c r="R40" s="11"/>
      <c r="S40" s="11"/>
      <c r="T40" s="11"/>
      <c r="U40" s="11"/>
      <c r="V40" s="11"/>
      <c r="W40" s="11"/>
      <c r="X40" s="11"/>
      <c r="Y40" s="11"/>
      <c r="Z40" s="11"/>
    </row>
    <row r="41">
      <c r="A41" s="79"/>
      <c r="B41" s="80"/>
      <c r="C41" s="82"/>
      <c r="D41" s="84"/>
      <c r="E41" s="85"/>
      <c r="F41" s="85"/>
      <c r="G41" s="11"/>
      <c r="H41" s="11"/>
      <c r="I41" s="11"/>
      <c r="J41" s="11"/>
      <c r="K41" s="11"/>
      <c r="L41" s="11"/>
      <c r="M41" s="11"/>
      <c r="N41" s="11"/>
      <c r="O41" s="11"/>
      <c r="P41" s="11"/>
      <c r="Q41" s="11"/>
      <c r="R41" s="11"/>
      <c r="S41" s="11"/>
      <c r="T41" s="11"/>
      <c r="U41" s="11"/>
      <c r="V41" s="11"/>
      <c r="W41" s="11"/>
      <c r="X41" s="11"/>
      <c r="Y41" s="11"/>
      <c r="Z41" s="11"/>
    </row>
    <row r="42">
      <c r="A42" s="79"/>
      <c r="B42" s="80"/>
      <c r="C42" s="82"/>
      <c r="D42" s="85"/>
      <c r="E42" s="86"/>
      <c r="F42" s="85"/>
      <c r="G42" s="11"/>
      <c r="H42" s="11"/>
      <c r="I42" s="11"/>
      <c r="J42" s="11"/>
      <c r="K42" s="11"/>
      <c r="L42" s="11"/>
      <c r="M42" s="11"/>
      <c r="N42" s="11"/>
      <c r="O42" s="11"/>
      <c r="P42" s="11"/>
      <c r="Q42" s="11"/>
      <c r="R42" s="11"/>
      <c r="S42" s="11"/>
      <c r="T42" s="11"/>
      <c r="U42" s="11"/>
      <c r="V42" s="11"/>
      <c r="W42" s="11"/>
      <c r="X42" s="11"/>
      <c r="Y42" s="11"/>
      <c r="Z42" s="11"/>
    </row>
    <row r="43">
      <c r="A43" s="79"/>
      <c r="B43" s="80"/>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79"/>
      <c r="B44" s="80"/>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79"/>
      <c r="B45" s="80"/>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79"/>
      <c r="B46" s="80"/>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79"/>
      <c r="B47" s="80"/>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79"/>
      <c r="B48" s="80"/>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79"/>
      <c r="B49" s="80"/>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79"/>
      <c r="B50" s="80"/>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79"/>
      <c r="B51" s="80"/>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79"/>
      <c r="B52" s="80"/>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79"/>
      <c r="B53" s="80"/>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79"/>
      <c r="B54" s="80"/>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79"/>
      <c r="B55" s="80"/>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79"/>
      <c r="B56" s="80"/>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79"/>
      <c r="B57" s="80"/>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79"/>
      <c r="B58" s="80"/>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79"/>
      <c r="B59" s="80"/>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79"/>
      <c r="B60" s="80"/>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79"/>
      <c r="B61" s="80"/>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79"/>
      <c r="B62" s="80"/>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79"/>
      <c r="B63" s="80"/>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79"/>
      <c r="B64" s="80"/>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79"/>
      <c r="B65" s="80"/>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79"/>
      <c r="B66" s="80"/>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79"/>
      <c r="B67" s="80"/>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79"/>
      <c r="B68" s="80"/>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79"/>
      <c r="B69" s="80"/>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79"/>
      <c r="B70" s="80"/>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79"/>
      <c r="B71" s="80"/>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79"/>
      <c r="B72" s="80"/>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79"/>
      <c r="B73" s="80"/>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79"/>
      <c r="B74" s="80"/>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79"/>
      <c r="B75" s="80"/>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79"/>
      <c r="B76" s="80"/>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79"/>
      <c r="B77" s="80"/>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79"/>
      <c r="B78" s="80"/>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79"/>
      <c r="B79" s="80"/>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79"/>
      <c r="B80" s="80"/>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79"/>
      <c r="B81" s="80"/>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79"/>
      <c r="B82" s="80"/>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79"/>
      <c r="B83" s="80"/>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79"/>
      <c r="B84" s="80"/>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79"/>
      <c r="B85" s="80"/>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79"/>
      <c r="B86" s="80"/>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79"/>
      <c r="B87" s="80"/>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79"/>
      <c r="B88" s="80"/>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79"/>
      <c r="B89" s="80"/>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79"/>
      <c r="B90" s="80"/>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79"/>
      <c r="B91" s="80"/>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79"/>
      <c r="B92" s="80"/>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79"/>
      <c r="B93" s="80"/>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79"/>
      <c r="B94" s="80"/>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79"/>
      <c r="B95" s="80"/>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79"/>
      <c r="B96" s="80"/>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79"/>
      <c r="B97" s="80"/>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79"/>
      <c r="B98" s="80"/>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79"/>
      <c r="B99" s="80"/>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79"/>
      <c r="B100" s="80"/>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79"/>
      <c r="B101" s="80"/>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79"/>
      <c r="B102" s="80"/>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79"/>
      <c r="B103" s="80"/>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79"/>
      <c r="B104" s="80"/>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79"/>
      <c r="B105" s="80"/>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79"/>
      <c r="B106" s="80"/>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79"/>
      <c r="B107" s="80"/>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79"/>
      <c r="B108" s="80"/>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79"/>
      <c r="B109" s="80"/>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79"/>
      <c r="B110" s="80"/>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79"/>
      <c r="B111" s="80"/>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79"/>
      <c r="B112" s="80"/>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79"/>
      <c r="B113" s="80"/>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79"/>
      <c r="B114" s="80"/>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79"/>
      <c r="B115" s="80"/>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79"/>
      <c r="B116" s="80"/>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79"/>
      <c r="B117" s="80"/>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79"/>
      <c r="B118" s="80"/>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79"/>
      <c r="B119" s="80"/>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79"/>
      <c r="B120" s="80"/>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79"/>
      <c r="B121" s="80"/>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79"/>
      <c r="B122" s="80"/>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79"/>
      <c r="B123" s="80"/>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79"/>
      <c r="B124" s="80"/>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79"/>
      <c r="B125" s="80"/>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79"/>
      <c r="B126" s="80"/>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79"/>
      <c r="B127" s="80"/>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79"/>
      <c r="B128" s="80"/>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79"/>
      <c r="B129" s="80"/>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79"/>
      <c r="B130" s="80"/>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79"/>
      <c r="B131" s="80"/>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79"/>
      <c r="B132" s="80"/>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79"/>
      <c r="B133" s="80"/>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79"/>
      <c r="B134" s="80"/>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79"/>
      <c r="B135" s="80"/>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79"/>
      <c r="B136" s="80"/>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79"/>
      <c r="B137" s="80"/>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79"/>
      <c r="B138" s="80"/>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79"/>
      <c r="B139" s="80"/>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79"/>
      <c r="B140" s="80"/>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79"/>
      <c r="B141" s="80"/>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79"/>
      <c r="B142" s="80"/>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79"/>
      <c r="B143" s="80"/>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79"/>
      <c r="B144" s="80"/>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79"/>
      <c r="B145" s="80"/>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79"/>
      <c r="B146" s="80"/>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79"/>
      <c r="B147" s="80"/>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79"/>
      <c r="B148" s="80"/>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79"/>
      <c r="B149" s="80"/>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79"/>
      <c r="B150" s="80"/>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79"/>
      <c r="B151" s="80"/>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79"/>
      <c r="B152" s="80"/>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79"/>
      <c r="B153" s="80"/>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79"/>
      <c r="B154" s="80"/>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79"/>
      <c r="B155" s="80"/>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79"/>
      <c r="B156" s="80"/>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79"/>
      <c r="B157" s="80"/>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79"/>
      <c r="B158" s="80"/>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79"/>
      <c r="B159" s="80"/>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79"/>
      <c r="B160" s="80"/>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79"/>
      <c r="B161" s="80"/>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79"/>
      <c r="B162" s="80"/>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79"/>
      <c r="B163" s="80"/>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79"/>
      <c r="B164" s="80"/>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79"/>
      <c r="B165" s="80"/>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79"/>
      <c r="B166" s="80"/>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79"/>
      <c r="B167" s="80"/>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79"/>
      <c r="B168" s="80"/>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79"/>
      <c r="B169" s="80"/>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79"/>
      <c r="B170" s="80"/>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79"/>
      <c r="B171" s="80"/>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79"/>
      <c r="B172" s="80"/>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79"/>
      <c r="B173" s="80"/>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79"/>
      <c r="B174" s="80"/>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79"/>
      <c r="B175" s="80"/>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79"/>
      <c r="B176" s="80"/>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79"/>
      <c r="B177" s="80"/>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79"/>
      <c r="B178" s="80"/>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79"/>
      <c r="B179" s="80"/>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79"/>
      <c r="B180" s="80"/>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79"/>
      <c r="B181" s="80"/>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79"/>
      <c r="B182" s="80"/>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79"/>
      <c r="B183" s="80"/>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79"/>
      <c r="B184" s="80"/>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79"/>
      <c r="B185" s="80"/>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79"/>
      <c r="B186" s="80"/>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79"/>
      <c r="B187" s="80"/>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79"/>
      <c r="B188" s="80"/>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79"/>
      <c r="B189" s="80"/>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79"/>
      <c r="B190" s="80"/>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79"/>
      <c r="B191" s="80"/>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79"/>
      <c r="B192" s="80"/>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79"/>
      <c r="B193" s="80"/>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79"/>
      <c r="B194" s="80"/>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79"/>
      <c r="B195" s="80"/>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79"/>
      <c r="B196" s="80"/>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79"/>
      <c r="B197" s="80"/>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79"/>
      <c r="B198" s="80"/>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79"/>
      <c r="B199" s="80"/>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79"/>
      <c r="B200" s="80"/>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79"/>
      <c r="B201" s="80"/>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79"/>
      <c r="B202" s="80"/>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79"/>
      <c r="B203" s="80"/>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79"/>
      <c r="B204" s="80"/>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79"/>
      <c r="B205" s="80"/>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79"/>
      <c r="B206" s="80"/>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79"/>
      <c r="B207" s="80"/>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79"/>
      <c r="B208" s="80"/>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79"/>
      <c r="B209" s="80"/>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79"/>
      <c r="B210" s="80"/>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79"/>
      <c r="B211" s="80"/>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79"/>
      <c r="B212" s="80"/>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79"/>
      <c r="B213" s="80"/>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79"/>
      <c r="B214" s="80"/>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79"/>
      <c r="B215" s="80"/>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79"/>
      <c r="B216" s="80"/>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79"/>
      <c r="B217" s="80"/>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79"/>
      <c r="B218" s="80"/>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79"/>
      <c r="B219" s="80"/>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79"/>
      <c r="B220" s="80"/>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79"/>
      <c r="B221" s="80"/>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79"/>
      <c r="B222" s="80"/>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79"/>
      <c r="B223" s="80"/>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79"/>
      <c r="B224" s="80"/>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79"/>
      <c r="B225" s="80"/>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79"/>
      <c r="B226" s="80"/>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79"/>
      <c r="B227" s="80"/>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79"/>
      <c r="B228" s="80"/>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79"/>
      <c r="B229" s="80"/>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79"/>
      <c r="B230" s="80"/>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79"/>
      <c r="B231" s="80"/>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79"/>
      <c r="B232" s="80"/>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79"/>
      <c r="B233" s="80"/>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79"/>
      <c r="B234" s="80"/>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79"/>
      <c r="B235" s="80"/>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79"/>
      <c r="B236" s="80"/>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79"/>
      <c r="B237" s="80"/>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79"/>
      <c r="B238" s="80"/>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79"/>
      <c r="B239" s="80"/>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79"/>
      <c r="B240" s="80"/>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79"/>
      <c r="B241" s="80"/>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79"/>
      <c r="B242" s="80"/>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79"/>
      <c r="B243" s="80"/>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79"/>
      <c r="B244" s="80"/>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79"/>
      <c r="B245" s="80"/>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79"/>
      <c r="B246" s="80"/>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79"/>
      <c r="B247" s="80"/>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79"/>
      <c r="B248" s="80"/>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79"/>
      <c r="B249" s="80"/>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79"/>
      <c r="B250" s="80"/>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79"/>
      <c r="B251" s="80"/>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79"/>
      <c r="B252" s="80"/>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79"/>
      <c r="B253" s="80"/>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79"/>
      <c r="B254" s="80"/>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79"/>
      <c r="B255" s="80"/>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79"/>
      <c r="B256" s="80"/>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79"/>
      <c r="B257" s="80"/>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79"/>
      <c r="B258" s="80"/>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79"/>
      <c r="B259" s="80"/>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79"/>
      <c r="B260" s="80"/>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79"/>
      <c r="B261" s="80"/>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79"/>
      <c r="B262" s="80"/>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79"/>
      <c r="B263" s="80"/>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79"/>
      <c r="B264" s="80"/>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79"/>
      <c r="B265" s="80"/>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79"/>
      <c r="B266" s="80"/>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79"/>
      <c r="B267" s="80"/>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79"/>
      <c r="B268" s="80"/>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79"/>
      <c r="B269" s="80"/>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79"/>
      <c r="B270" s="80"/>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79"/>
      <c r="B271" s="80"/>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79"/>
      <c r="B272" s="80"/>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79"/>
      <c r="B273" s="80"/>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79"/>
      <c r="B274" s="80"/>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79"/>
      <c r="B275" s="80"/>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79"/>
      <c r="B276" s="80"/>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79"/>
      <c r="B277" s="80"/>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79"/>
      <c r="B278" s="80"/>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79"/>
      <c r="B279" s="80"/>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79"/>
      <c r="B280" s="80"/>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79"/>
      <c r="B281" s="80"/>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79"/>
      <c r="B282" s="80"/>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79"/>
      <c r="B283" s="80"/>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79"/>
      <c r="B284" s="80"/>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79"/>
      <c r="B285" s="80"/>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79"/>
      <c r="B286" s="80"/>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79"/>
      <c r="B287" s="80"/>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79"/>
      <c r="B288" s="80"/>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79"/>
      <c r="B289" s="80"/>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79"/>
      <c r="B290" s="80"/>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79"/>
      <c r="B291" s="80"/>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79"/>
      <c r="B292" s="80"/>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79"/>
      <c r="B293" s="80"/>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79"/>
      <c r="B294" s="80"/>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79"/>
      <c r="B295" s="80"/>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79"/>
      <c r="B296" s="80"/>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79"/>
      <c r="B297" s="80"/>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79"/>
      <c r="B298" s="80"/>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79"/>
      <c r="B299" s="80"/>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79"/>
      <c r="B300" s="80"/>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79"/>
      <c r="B301" s="80"/>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79"/>
      <c r="B302" s="80"/>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79"/>
      <c r="B303" s="80"/>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79"/>
      <c r="B304" s="80"/>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79"/>
      <c r="B305" s="80"/>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79"/>
      <c r="B306" s="80"/>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79"/>
      <c r="B307" s="80"/>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79"/>
      <c r="B308" s="80"/>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79"/>
      <c r="B309" s="80"/>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79"/>
      <c r="B310" s="80"/>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79"/>
      <c r="B311" s="80"/>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79"/>
      <c r="B312" s="80"/>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79"/>
      <c r="B313" s="80"/>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79"/>
      <c r="B314" s="80"/>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79"/>
      <c r="B315" s="80"/>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79"/>
      <c r="B316" s="80"/>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79"/>
      <c r="B317" s="80"/>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79"/>
      <c r="B318" s="80"/>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79"/>
      <c r="B319" s="80"/>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79"/>
      <c r="B320" s="80"/>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79"/>
      <c r="B321" s="80"/>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79"/>
      <c r="B322" s="80"/>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79"/>
      <c r="B323" s="80"/>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79"/>
      <c r="B324" s="80"/>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79"/>
      <c r="B325" s="80"/>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79"/>
      <c r="B326" s="80"/>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79"/>
      <c r="B327" s="80"/>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79"/>
      <c r="B328" s="80"/>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79"/>
      <c r="B329" s="80"/>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79"/>
      <c r="B330" s="80"/>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79"/>
      <c r="B331" s="80"/>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79"/>
      <c r="B332" s="80"/>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79"/>
      <c r="B333" s="80"/>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79"/>
      <c r="B334" s="80"/>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79"/>
      <c r="B335" s="80"/>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79"/>
      <c r="B336" s="80"/>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79"/>
      <c r="B337" s="80"/>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79"/>
      <c r="B338" s="80"/>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79"/>
      <c r="B339" s="80"/>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79"/>
      <c r="B340" s="80"/>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79"/>
      <c r="B341" s="80"/>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79"/>
      <c r="B342" s="80"/>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79"/>
      <c r="B343" s="80"/>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79"/>
      <c r="B344" s="80"/>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79"/>
      <c r="B345" s="80"/>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79"/>
      <c r="B346" s="80"/>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79"/>
      <c r="B347" s="80"/>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79"/>
      <c r="B348" s="80"/>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79"/>
      <c r="B349" s="80"/>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79"/>
      <c r="B350" s="80"/>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79"/>
      <c r="B351" s="80"/>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79"/>
      <c r="B352" s="80"/>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79"/>
      <c r="B353" s="80"/>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79"/>
      <c r="B354" s="80"/>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79"/>
      <c r="B355" s="80"/>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79"/>
      <c r="B356" s="80"/>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79"/>
      <c r="B357" s="80"/>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79"/>
      <c r="B358" s="80"/>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79"/>
      <c r="B359" s="80"/>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79"/>
      <c r="B360" s="80"/>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79"/>
      <c r="B361" s="80"/>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79"/>
      <c r="B362" s="80"/>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79"/>
      <c r="B363" s="80"/>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79"/>
      <c r="B364" s="80"/>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79"/>
      <c r="B365" s="80"/>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79"/>
      <c r="B366" s="80"/>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79"/>
      <c r="B367" s="80"/>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79"/>
      <c r="B368" s="80"/>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79"/>
      <c r="B369" s="80"/>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79"/>
      <c r="B370" s="80"/>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79"/>
      <c r="B371" s="80"/>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79"/>
      <c r="B372" s="80"/>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79"/>
      <c r="B373" s="80"/>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79"/>
      <c r="B374" s="80"/>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79"/>
      <c r="B375" s="80"/>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79"/>
      <c r="B376" s="80"/>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79"/>
      <c r="B377" s="80"/>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79"/>
      <c r="B378" s="80"/>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79"/>
      <c r="B379" s="80"/>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79"/>
      <c r="B380" s="80"/>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79"/>
      <c r="B381" s="80"/>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79"/>
      <c r="B382" s="80"/>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79"/>
      <c r="B383" s="80"/>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79"/>
      <c r="B384" s="80"/>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79"/>
      <c r="B385" s="80"/>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79"/>
      <c r="B386" s="80"/>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79"/>
      <c r="B387" s="80"/>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79"/>
      <c r="B388" s="80"/>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79"/>
      <c r="B389" s="80"/>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79"/>
      <c r="B390" s="80"/>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79"/>
      <c r="B391" s="80"/>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79"/>
      <c r="B392" s="80"/>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79"/>
      <c r="B393" s="80"/>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79"/>
      <c r="B394" s="80"/>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79"/>
      <c r="B395" s="80"/>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79"/>
      <c r="B396" s="80"/>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79"/>
      <c r="B397" s="80"/>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79"/>
      <c r="B398" s="80"/>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79"/>
      <c r="B399" s="80"/>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79"/>
      <c r="B400" s="80"/>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79"/>
      <c r="B401" s="80"/>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79"/>
      <c r="B402" s="80"/>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79"/>
      <c r="B403" s="80"/>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79"/>
      <c r="B404" s="80"/>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79"/>
      <c r="B405" s="80"/>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79"/>
      <c r="B406" s="80"/>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79"/>
      <c r="B407" s="80"/>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79"/>
      <c r="B408" s="80"/>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79"/>
      <c r="B409" s="80"/>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79"/>
      <c r="B410" s="80"/>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79"/>
      <c r="B411" s="80"/>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79"/>
      <c r="B412" s="80"/>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79"/>
      <c r="B413" s="80"/>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79"/>
      <c r="B414" s="80"/>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79"/>
      <c r="B415" s="80"/>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79"/>
      <c r="B416" s="80"/>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79"/>
      <c r="B417" s="80"/>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79"/>
      <c r="B418" s="80"/>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79"/>
      <c r="B419" s="80"/>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79"/>
      <c r="B420" s="80"/>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79"/>
      <c r="B421" s="80"/>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79"/>
      <c r="B422" s="80"/>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79"/>
      <c r="B423" s="80"/>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79"/>
      <c r="B424" s="80"/>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79"/>
      <c r="B425" s="80"/>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79"/>
      <c r="B426" s="80"/>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79"/>
      <c r="B427" s="80"/>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79"/>
      <c r="B428" s="80"/>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79"/>
      <c r="B429" s="80"/>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79"/>
      <c r="B430" s="80"/>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79"/>
      <c r="B431" s="80"/>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79"/>
      <c r="B432" s="80"/>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79"/>
      <c r="B433" s="80"/>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79"/>
      <c r="B434" s="80"/>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79"/>
      <c r="B435" s="80"/>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79"/>
      <c r="B436" s="80"/>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79"/>
      <c r="B437" s="80"/>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79"/>
      <c r="B438" s="80"/>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79"/>
      <c r="B439" s="80"/>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79"/>
      <c r="B440" s="80"/>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79"/>
      <c r="B441" s="80"/>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79"/>
      <c r="B442" s="80"/>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79"/>
      <c r="B443" s="80"/>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79"/>
      <c r="B444" s="80"/>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79"/>
      <c r="B445" s="80"/>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79"/>
      <c r="B446" s="80"/>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79"/>
      <c r="B447" s="80"/>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79"/>
      <c r="B448" s="80"/>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79"/>
      <c r="B449" s="80"/>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79"/>
      <c r="B450" s="80"/>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79"/>
      <c r="B451" s="80"/>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79"/>
      <c r="B452" s="80"/>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79"/>
      <c r="B453" s="80"/>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79"/>
      <c r="B454" s="80"/>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79"/>
      <c r="B455" s="80"/>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79"/>
      <c r="B456" s="80"/>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79"/>
      <c r="B457" s="80"/>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79"/>
      <c r="B458" s="80"/>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79"/>
      <c r="B459" s="80"/>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79"/>
      <c r="B460" s="80"/>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79"/>
      <c r="B461" s="80"/>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79"/>
      <c r="B462" s="80"/>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79"/>
      <c r="B463" s="80"/>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79"/>
      <c r="B464" s="80"/>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79"/>
      <c r="B465" s="80"/>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79"/>
      <c r="B466" s="80"/>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79"/>
      <c r="B467" s="80"/>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79"/>
      <c r="B468" s="80"/>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79"/>
      <c r="B469" s="80"/>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79"/>
      <c r="B470" s="80"/>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79"/>
      <c r="B471" s="80"/>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79"/>
      <c r="B472" s="80"/>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79"/>
      <c r="B473" s="80"/>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79"/>
      <c r="B474" s="80"/>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79"/>
      <c r="B475" s="80"/>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79"/>
      <c r="B476" s="80"/>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79"/>
      <c r="B477" s="80"/>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79"/>
      <c r="B478" s="80"/>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79"/>
      <c r="B479" s="80"/>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79"/>
      <c r="B480" s="80"/>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79"/>
      <c r="B481" s="80"/>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79"/>
      <c r="B482" s="80"/>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79"/>
      <c r="B483" s="80"/>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79"/>
      <c r="B484" s="80"/>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79"/>
      <c r="B485" s="80"/>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79"/>
      <c r="B486" s="80"/>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79"/>
      <c r="B487" s="80"/>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79"/>
      <c r="B488" s="80"/>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79"/>
      <c r="B489" s="80"/>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79"/>
      <c r="B490" s="80"/>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79"/>
      <c r="B491" s="80"/>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79"/>
      <c r="B492" s="80"/>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79"/>
      <c r="B493" s="80"/>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79"/>
      <c r="B494" s="80"/>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79"/>
      <c r="B495" s="80"/>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79"/>
      <c r="B496" s="80"/>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79"/>
      <c r="B497" s="80"/>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79"/>
      <c r="B498" s="80"/>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79"/>
      <c r="B499" s="80"/>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79"/>
      <c r="B500" s="80"/>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79"/>
      <c r="B501" s="80"/>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79"/>
      <c r="B502" s="80"/>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79"/>
      <c r="B503" s="80"/>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79"/>
      <c r="B504" s="80"/>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79"/>
      <c r="B505" s="80"/>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79"/>
      <c r="B506" s="80"/>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79"/>
      <c r="B507" s="80"/>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79"/>
      <c r="B508" s="80"/>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79"/>
      <c r="B509" s="80"/>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79"/>
      <c r="B510" s="80"/>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79"/>
      <c r="B511" s="80"/>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79"/>
      <c r="B512" s="80"/>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79"/>
      <c r="B513" s="80"/>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79"/>
      <c r="B514" s="80"/>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79"/>
      <c r="B515" s="80"/>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79"/>
      <c r="B516" s="80"/>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79"/>
      <c r="B517" s="80"/>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79"/>
      <c r="B518" s="80"/>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79"/>
      <c r="B519" s="80"/>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79"/>
      <c r="B520" s="80"/>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79"/>
      <c r="B521" s="80"/>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79"/>
      <c r="B522" s="80"/>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79"/>
      <c r="B523" s="80"/>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79"/>
      <c r="B524" s="80"/>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79"/>
      <c r="B525" s="80"/>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79"/>
      <c r="B526" s="80"/>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79"/>
      <c r="B527" s="80"/>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79"/>
      <c r="B528" s="80"/>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79"/>
      <c r="B529" s="80"/>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79"/>
      <c r="B530" s="80"/>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79"/>
      <c r="B531" s="80"/>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79"/>
      <c r="B532" s="80"/>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79"/>
      <c r="B533" s="80"/>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79"/>
      <c r="B534" s="80"/>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79"/>
      <c r="B535" s="80"/>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79"/>
      <c r="B536" s="80"/>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79"/>
      <c r="B537" s="80"/>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79"/>
      <c r="B538" s="80"/>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79"/>
      <c r="B539" s="80"/>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79"/>
      <c r="B540" s="80"/>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79"/>
      <c r="B541" s="80"/>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79"/>
      <c r="B542" s="80"/>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79"/>
      <c r="B543" s="80"/>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79"/>
      <c r="B544" s="80"/>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79"/>
      <c r="B545" s="80"/>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79"/>
      <c r="B546" s="80"/>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79"/>
      <c r="B547" s="80"/>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79"/>
      <c r="B548" s="80"/>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79"/>
      <c r="B549" s="80"/>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79"/>
      <c r="B550" s="80"/>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79"/>
      <c r="B551" s="80"/>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79"/>
      <c r="B552" s="80"/>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79"/>
      <c r="B553" s="80"/>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79"/>
      <c r="B554" s="80"/>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79"/>
      <c r="B555" s="80"/>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79"/>
      <c r="B556" s="80"/>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79"/>
      <c r="B557" s="80"/>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79"/>
      <c r="B558" s="80"/>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79"/>
      <c r="B559" s="80"/>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79"/>
      <c r="B560" s="80"/>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79"/>
      <c r="B561" s="80"/>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79"/>
      <c r="B562" s="80"/>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79"/>
      <c r="B563" s="80"/>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79"/>
      <c r="B564" s="80"/>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79"/>
      <c r="B565" s="80"/>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79"/>
      <c r="B566" s="80"/>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79"/>
      <c r="B567" s="80"/>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79"/>
      <c r="B568" s="80"/>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79"/>
      <c r="B569" s="80"/>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79"/>
      <c r="B570" s="80"/>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79"/>
      <c r="B571" s="80"/>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79"/>
      <c r="B572" s="80"/>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79"/>
      <c r="B573" s="80"/>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79"/>
      <c r="B574" s="80"/>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79"/>
      <c r="B575" s="80"/>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79"/>
      <c r="B576" s="80"/>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79"/>
      <c r="B577" s="80"/>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79"/>
      <c r="B578" s="80"/>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79"/>
      <c r="B579" s="80"/>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79"/>
      <c r="B580" s="80"/>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79"/>
      <c r="B581" s="80"/>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79"/>
      <c r="B582" s="80"/>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79"/>
      <c r="B583" s="80"/>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79"/>
      <c r="B584" s="80"/>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79"/>
      <c r="B585" s="80"/>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79"/>
      <c r="B586" s="80"/>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79"/>
      <c r="B587" s="80"/>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79"/>
      <c r="B588" s="80"/>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79"/>
      <c r="B589" s="80"/>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79"/>
      <c r="B590" s="80"/>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79"/>
      <c r="B591" s="80"/>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79"/>
      <c r="B592" s="80"/>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79"/>
      <c r="B593" s="80"/>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79"/>
      <c r="B594" s="80"/>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79"/>
      <c r="B595" s="80"/>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79"/>
      <c r="B596" s="80"/>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79"/>
      <c r="B597" s="80"/>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79"/>
      <c r="B598" s="80"/>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79"/>
      <c r="B599" s="80"/>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79"/>
      <c r="B600" s="80"/>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79"/>
      <c r="B601" s="80"/>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79"/>
      <c r="B602" s="80"/>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79"/>
      <c r="B603" s="80"/>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79"/>
      <c r="B604" s="80"/>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79"/>
      <c r="B605" s="80"/>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79"/>
      <c r="B606" s="80"/>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79"/>
      <c r="B607" s="80"/>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79"/>
      <c r="B608" s="80"/>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79"/>
      <c r="B609" s="80"/>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79"/>
      <c r="B610" s="80"/>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79"/>
      <c r="B611" s="80"/>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79"/>
      <c r="B612" s="80"/>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79"/>
      <c r="B613" s="80"/>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79"/>
      <c r="B614" s="80"/>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79"/>
      <c r="B615" s="80"/>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79"/>
      <c r="B616" s="80"/>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79"/>
      <c r="B617" s="80"/>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79"/>
      <c r="B618" s="80"/>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79"/>
      <c r="B619" s="80"/>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79"/>
      <c r="B620" s="80"/>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79"/>
      <c r="B621" s="80"/>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79"/>
      <c r="B622" s="80"/>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79"/>
      <c r="B623" s="80"/>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79"/>
      <c r="B624" s="80"/>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79"/>
      <c r="B625" s="80"/>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79"/>
      <c r="B626" s="80"/>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79"/>
      <c r="B627" s="80"/>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79"/>
      <c r="B628" s="80"/>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79"/>
      <c r="B629" s="80"/>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79"/>
      <c r="B630" s="80"/>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79"/>
      <c r="B631" s="80"/>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79"/>
      <c r="B632" s="80"/>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79"/>
      <c r="B633" s="80"/>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79"/>
      <c r="B634" s="80"/>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79"/>
      <c r="B635" s="80"/>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79"/>
      <c r="B636" s="80"/>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79"/>
      <c r="B637" s="80"/>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79"/>
      <c r="B638" s="80"/>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79"/>
      <c r="B639" s="80"/>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79"/>
      <c r="B640" s="80"/>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79"/>
      <c r="B641" s="80"/>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79"/>
      <c r="B642" s="80"/>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79"/>
      <c r="B643" s="80"/>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79"/>
      <c r="B644" s="80"/>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79"/>
      <c r="B645" s="80"/>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79"/>
      <c r="B646" s="80"/>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79"/>
      <c r="B647" s="80"/>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79"/>
      <c r="B648" s="80"/>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79"/>
      <c r="B649" s="80"/>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79"/>
      <c r="B650" s="80"/>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79"/>
      <c r="B651" s="80"/>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79"/>
      <c r="B652" s="80"/>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79"/>
      <c r="B653" s="80"/>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79"/>
      <c r="B654" s="80"/>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79"/>
      <c r="B655" s="80"/>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79"/>
      <c r="B656" s="80"/>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79"/>
      <c r="B657" s="80"/>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79"/>
      <c r="B658" s="80"/>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79"/>
      <c r="B659" s="80"/>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79"/>
      <c r="B660" s="80"/>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79"/>
      <c r="B661" s="80"/>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79"/>
      <c r="B662" s="80"/>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79"/>
      <c r="B663" s="80"/>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79"/>
      <c r="B664" s="80"/>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79"/>
      <c r="B665" s="80"/>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79"/>
      <c r="B666" s="80"/>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79"/>
      <c r="B667" s="80"/>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79"/>
      <c r="B668" s="80"/>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79"/>
      <c r="B669" s="80"/>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79"/>
      <c r="B670" s="80"/>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79"/>
      <c r="B671" s="80"/>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79"/>
      <c r="B672" s="80"/>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79"/>
      <c r="B673" s="80"/>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79"/>
      <c r="B674" s="80"/>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79"/>
      <c r="B675" s="80"/>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79"/>
      <c r="B676" s="80"/>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79"/>
      <c r="B677" s="80"/>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79"/>
      <c r="B678" s="80"/>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79"/>
      <c r="B679" s="80"/>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79"/>
      <c r="B680" s="80"/>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79"/>
      <c r="B681" s="80"/>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79"/>
      <c r="B682" s="80"/>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79"/>
      <c r="B683" s="80"/>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79"/>
      <c r="B684" s="80"/>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79"/>
      <c r="B685" s="80"/>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79"/>
      <c r="B686" s="80"/>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79"/>
      <c r="B687" s="80"/>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79"/>
      <c r="B688" s="80"/>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79"/>
      <c r="B689" s="80"/>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79"/>
      <c r="B690" s="80"/>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79"/>
      <c r="B691" s="80"/>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79"/>
      <c r="B692" s="80"/>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79"/>
      <c r="B693" s="80"/>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79"/>
      <c r="B694" s="80"/>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79"/>
      <c r="B695" s="80"/>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79"/>
      <c r="B696" s="80"/>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79"/>
      <c r="B697" s="80"/>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79"/>
      <c r="B698" s="80"/>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79"/>
      <c r="B699" s="80"/>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79"/>
      <c r="B700" s="80"/>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79"/>
      <c r="B701" s="80"/>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79"/>
      <c r="B702" s="80"/>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79"/>
      <c r="B703" s="80"/>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79"/>
      <c r="B704" s="80"/>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79"/>
      <c r="B705" s="80"/>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79"/>
      <c r="B706" s="80"/>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79"/>
      <c r="B707" s="80"/>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79"/>
      <c r="B708" s="80"/>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79"/>
      <c r="B709" s="80"/>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79"/>
      <c r="B710" s="80"/>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79"/>
      <c r="B711" s="80"/>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79"/>
      <c r="B712" s="80"/>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79"/>
      <c r="B713" s="80"/>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79"/>
      <c r="B714" s="80"/>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79"/>
      <c r="B715" s="80"/>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79"/>
      <c r="B716" s="80"/>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79"/>
      <c r="B717" s="80"/>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79"/>
      <c r="B718" s="80"/>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79"/>
      <c r="B719" s="80"/>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79"/>
      <c r="B720" s="80"/>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79"/>
      <c r="B721" s="80"/>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79"/>
      <c r="B722" s="80"/>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79"/>
      <c r="B723" s="80"/>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79"/>
      <c r="B724" s="80"/>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79"/>
      <c r="B725" s="80"/>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79"/>
      <c r="B726" s="80"/>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79"/>
      <c r="B727" s="80"/>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79"/>
      <c r="B728" s="80"/>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79"/>
      <c r="B729" s="80"/>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79"/>
      <c r="B730" s="80"/>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79"/>
      <c r="B731" s="80"/>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79"/>
      <c r="B732" s="80"/>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79"/>
      <c r="B733" s="80"/>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79"/>
      <c r="B734" s="80"/>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79"/>
      <c r="B735" s="80"/>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79"/>
      <c r="B736" s="80"/>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79"/>
      <c r="B737" s="80"/>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79"/>
      <c r="B738" s="80"/>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79"/>
      <c r="B739" s="80"/>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79"/>
      <c r="B740" s="80"/>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79"/>
      <c r="B741" s="80"/>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79"/>
      <c r="B742" s="80"/>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79"/>
      <c r="B743" s="80"/>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79"/>
      <c r="B744" s="80"/>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79"/>
      <c r="B745" s="80"/>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79"/>
      <c r="B746" s="80"/>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79"/>
      <c r="B747" s="80"/>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79"/>
      <c r="B748" s="80"/>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79"/>
      <c r="B749" s="80"/>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79"/>
      <c r="B750" s="80"/>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79"/>
      <c r="B751" s="80"/>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79"/>
      <c r="B752" s="80"/>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79"/>
      <c r="B753" s="80"/>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79"/>
      <c r="B754" s="80"/>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79"/>
      <c r="B755" s="80"/>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79"/>
      <c r="B756" s="80"/>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79"/>
      <c r="B757" s="80"/>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79"/>
      <c r="B758" s="80"/>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79"/>
      <c r="B759" s="80"/>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79"/>
      <c r="B760" s="80"/>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79"/>
      <c r="B761" s="80"/>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79"/>
      <c r="B762" s="80"/>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79"/>
      <c r="B763" s="80"/>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79"/>
      <c r="B764" s="80"/>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79"/>
      <c r="B765" s="80"/>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79"/>
      <c r="B766" s="80"/>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79"/>
      <c r="B767" s="80"/>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79"/>
      <c r="B768" s="80"/>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79"/>
      <c r="B769" s="80"/>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79"/>
      <c r="B770" s="80"/>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79"/>
      <c r="B771" s="80"/>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79"/>
      <c r="B772" s="80"/>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79"/>
      <c r="B773" s="80"/>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79"/>
      <c r="B774" s="80"/>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79"/>
      <c r="B775" s="80"/>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79"/>
      <c r="B776" s="80"/>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79"/>
      <c r="B777" s="80"/>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79"/>
      <c r="B778" s="80"/>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79"/>
      <c r="B779" s="80"/>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79"/>
      <c r="B780" s="80"/>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79"/>
      <c r="B781" s="80"/>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79"/>
      <c r="B782" s="80"/>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79"/>
      <c r="B783" s="80"/>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79"/>
      <c r="B784" s="80"/>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79"/>
      <c r="B785" s="80"/>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79"/>
      <c r="B786" s="80"/>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79"/>
      <c r="B787" s="80"/>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79"/>
      <c r="B788" s="80"/>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79"/>
      <c r="B789" s="80"/>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79"/>
      <c r="B790" s="80"/>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79"/>
      <c r="B791" s="80"/>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79"/>
      <c r="B792" s="80"/>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79"/>
      <c r="B793" s="80"/>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79"/>
      <c r="B794" s="80"/>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79"/>
      <c r="B795" s="80"/>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79"/>
      <c r="B796" s="80"/>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79"/>
      <c r="B797" s="80"/>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79"/>
      <c r="B798" s="80"/>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79"/>
      <c r="B799" s="80"/>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79"/>
      <c r="B800" s="80"/>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79"/>
      <c r="B801" s="80"/>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79"/>
      <c r="B802" s="80"/>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79"/>
      <c r="B803" s="80"/>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79"/>
      <c r="B804" s="80"/>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79"/>
      <c r="B805" s="80"/>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79"/>
      <c r="B806" s="80"/>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79"/>
      <c r="B807" s="80"/>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79"/>
      <c r="B808" s="80"/>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79"/>
      <c r="B809" s="80"/>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79"/>
      <c r="B810" s="80"/>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79"/>
      <c r="B811" s="80"/>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79"/>
      <c r="B812" s="80"/>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79"/>
      <c r="B813" s="80"/>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79"/>
      <c r="B814" s="80"/>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79"/>
      <c r="B815" s="80"/>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79"/>
      <c r="B816" s="80"/>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79"/>
      <c r="B817" s="80"/>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79"/>
      <c r="B818" s="80"/>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79"/>
      <c r="B819" s="80"/>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79"/>
      <c r="B820" s="80"/>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79"/>
      <c r="B821" s="80"/>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79"/>
      <c r="B822" s="80"/>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79"/>
      <c r="B823" s="80"/>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79"/>
      <c r="B824" s="80"/>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79"/>
      <c r="B825" s="80"/>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79"/>
      <c r="B826" s="80"/>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79"/>
      <c r="B827" s="80"/>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79"/>
      <c r="B828" s="80"/>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79"/>
      <c r="B829" s="80"/>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79"/>
      <c r="B830" s="80"/>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79"/>
      <c r="B831" s="80"/>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79"/>
      <c r="B832" s="80"/>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79"/>
      <c r="B833" s="80"/>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79"/>
      <c r="B834" s="80"/>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79"/>
      <c r="B835" s="80"/>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79"/>
      <c r="B836" s="80"/>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79"/>
      <c r="B837" s="80"/>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79"/>
      <c r="B838" s="80"/>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79"/>
      <c r="B839" s="80"/>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79"/>
      <c r="B840" s="80"/>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79"/>
      <c r="B841" s="80"/>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79"/>
      <c r="B842" s="80"/>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79"/>
      <c r="B843" s="80"/>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79"/>
      <c r="B844" s="80"/>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79"/>
      <c r="B845" s="80"/>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79"/>
      <c r="B846" s="80"/>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79"/>
      <c r="B847" s="80"/>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79"/>
      <c r="B848" s="80"/>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79"/>
      <c r="B849" s="80"/>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79"/>
      <c r="B850" s="80"/>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79"/>
      <c r="B851" s="80"/>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79"/>
      <c r="B852" s="80"/>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79"/>
      <c r="B853" s="80"/>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79"/>
      <c r="B854" s="80"/>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79"/>
      <c r="B855" s="80"/>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79"/>
      <c r="B856" s="80"/>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79"/>
      <c r="B857" s="80"/>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79"/>
      <c r="B858" s="80"/>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79"/>
      <c r="B859" s="80"/>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79"/>
      <c r="B860" s="80"/>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79"/>
      <c r="B861" s="80"/>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79"/>
      <c r="B862" s="80"/>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79"/>
      <c r="B863" s="80"/>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79"/>
      <c r="B864" s="80"/>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79"/>
      <c r="B865" s="80"/>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79"/>
      <c r="B866" s="80"/>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79"/>
      <c r="B867" s="80"/>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79"/>
      <c r="B868" s="80"/>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79"/>
      <c r="B869" s="80"/>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79"/>
      <c r="B870" s="80"/>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79"/>
      <c r="B871" s="80"/>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79"/>
      <c r="B872" s="80"/>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79"/>
      <c r="B873" s="80"/>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79"/>
      <c r="B874" s="80"/>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79"/>
      <c r="B875" s="80"/>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79"/>
      <c r="B876" s="80"/>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79"/>
      <c r="B877" s="80"/>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79"/>
      <c r="B878" s="80"/>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79"/>
      <c r="B879" s="80"/>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79"/>
      <c r="B880" s="80"/>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79"/>
      <c r="B881" s="80"/>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79"/>
      <c r="B882" s="80"/>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79"/>
      <c r="B883" s="80"/>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79"/>
      <c r="B884" s="80"/>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79"/>
      <c r="B885" s="80"/>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79"/>
      <c r="B886" s="80"/>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79"/>
      <c r="B887" s="80"/>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79"/>
      <c r="B888" s="80"/>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79"/>
      <c r="B889" s="80"/>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79"/>
      <c r="B890" s="80"/>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79"/>
      <c r="B891" s="80"/>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79"/>
      <c r="B892" s="80"/>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79"/>
      <c r="B893" s="80"/>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79"/>
      <c r="B894" s="80"/>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79"/>
      <c r="B895" s="80"/>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79"/>
      <c r="B896" s="80"/>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79"/>
      <c r="B897" s="80"/>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79"/>
      <c r="B898" s="80"/>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79"/>
      <c r="B899" s="80"/>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79"/>
      <c r="B900" s="80"/>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79"/>
      <c r="B901" s="80"/>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79"/>
      <c r="B902" s="80"/>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79"/>
      <c r="B903" s="80"/>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79"/>
      <c r="B904" s="80"/>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79"/>
      <c r="B905" s="80"/>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79"/>
      <c r="B906" s="80"/>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79"/>
      <c r="B907" s="80"/>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79"/>
      <c r="B908" s="80"/>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79"/>
      <c r="B909" s="80"/>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79"/>
      <c r="B910" s="80"/>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79"/>
      <c r="B911" s="80"/>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79"/>
      <c r="B912" s="80"/>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79"/>
      <c r="B913" s="80"/>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79"/>
      <c r="B914" s="80"/>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79"/>
      <c r="B915" s="80"/>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79"/>
      <c r="B916" s="80"/>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79"/>
      <c r="B917" s="80"/>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79"/>
      <c r="B918" s="80"/>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79"/>
      <c r="B919" s="80"/>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79"/>
      <c r="B920" s="80"/>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79"/>
      <c r="B921" s="80"/>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79"/>
      <c r="B922" s="80"/>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79"/>
      <c r="B923" s="80"/>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79"/>
      <c r="B924" s="80"/>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79"/>
      <c r="B925" s="80"/>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79"/>
      <c r="B926" s="80"/>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79"/>
      <c r="B927" s="80"/>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79"/>
      <c r="B928" s="80"/>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79"/>
      <c r="B929" s="80"/>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79"/>
      <c r="B930" s="80"/>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79"/>
      <c r="B931" s="80"/>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79"/>
      <c r="B932" s="80"/>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79"/>
      <c r="B933" s="80"/>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79"/>
      <c r="B934" s="80"/>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79"/>
      <c r="B935" s="80"/>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79"/>
      <c r="B936" s="80"/>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79"/>
      <c r="B937" s="80"/>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79"/>
      <c r="B938" s="80"/>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79"/>
      <c r="B939" s="80"/>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79"/>
      <c r="B940" s="80"/>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79"/>
      <c r="B941" s="80"/>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79"/>
      <c r="B942" s="80"/>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79"/>
      <c r="B943" s="80"/>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79"/>
      <c r="B944" s="80"/>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79"/>
      <c r="B945" s="80"/>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79"/>
      <c r="B946" s="80"/>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79"/>
      <c r="B947" s="80"/>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79"/>
      <c r="B948" s="80"/>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79"/>
      <c r="B949" s="80"/>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79"/>
      <c r="B950" s="80"/>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79"/>
      <c r="B951" s="80"/>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79"/>
      <c r="B952" s="80"/>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79"/>
      <c r="B953" s="80"/>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79"/>
      <c r="B954" s="80"/>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79"/>
      <c r="B955" s="80"/>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79"/>
      <c r="B956" s="80"/>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79"/>
      <c r="B957" s="80"/>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79"/>
      <c r="B958" s="80"/>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79"/>
      <c r="B959" s="80"/>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79"/>
      <c r="B960" s="80"/>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79"/>
      <c r="B961" s="80"/>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79"/>
      <c r="B962" s="80"/>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79"/>
      <c r="B963" s="80"/>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79"/>
      <c r="B964" s="80"/>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79"/>
      <c r="B965" s="80"/>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79"/>
      <c r="B966" s="80"/>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79"/>
      <c r="B967" s="80"/>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79"/>
      <c r="B968" s="80"/>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79"/>
      <c r="B969" s="80"/>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79"/>
      <c r="B970" s="80"/>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79"/>
      <c r="B971" s="80"/>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79"/>
      <c r="B972" s="80"/>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79"/>
      <c r="B973" s="80"/>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79"/>
      <c r="B974" s="80"/>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79"/>
      <c r="B975" s="80"/>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79"/>
      <c r="B976" s="80"/>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79"/>
      <c r="B977" s="80"/>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79"/>
      <c r="B978" s="80"/>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79"/>
      <c r="B979" s="80"/>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79"/>
      <c r="B980" s="80"/>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79"/>
      <c r="B981" s="80"/>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79"/>
      <c r="B982" s="80"/>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79"/>
      <c r="B983" s="80"/>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79"/>
      <c r="B984" s="80"/>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79"/>
      <c r="B985" s="80"/>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79"/>
      <c r="B986" s="80"/>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79"/>
      <c r="B987" s="80"/>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79"/>
      <c r="B988" s="80"/>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79"/>
      <c r="B989" s="80"/>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79"/>
      <c r="B990" s="80"/>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79"/>
      <c r="B991" s="80"/>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79"/>
      <c r="B992" s="80"/>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79"/>
      <c r="B993" s="80"/>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79"/>
      <c r="B994" s="80"/>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79"/>
      <c r="B995" s="80"/>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79"/>
      <c r="B996" s="80"/>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79"/>
      <c r="B997" s="80"/>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79"/>
      <c r="B998" s="80"/>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79"/>
      <c r="B999" s="80"/>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79"/>
      <c r="B1000" s="80"/>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FAUNALYTICS</v>
      </c>
      <c r="B1" s="10"/>
      <c r="C1" s="2">
        <f>'Revenues 2023'!C1</f>
        <v>2023</v>
      </c>
      <c r="D1" s="62"/>
      <c r="E1" s="63"/>
      <c r="F1" s="11"/>
      <c r="G1" s="11"/>
      <c r="H1" s="11"/>
      <c r="I1" s="11"/>
      <c r="J1" s="11"/>
      <c r="K1" s="11"/>
      <c r="L1" s="11"/>
      <c r="M1" s="11"/>
      <c r="N1" s="11"/>
      <c r="O1" s="11"/>
      <c r="P1" s="11"/>
      <c r="Q1" s="11"/>
      <c r="R1" s="11"/>
      <c r="S1" s="11"/>
      <c r="T1" s="11"/>
      <c r="U1" s="11"/>
      <c r="V1" s="11"/>
      <c r="W1" s="11"/>
      <c r="X1" s="11"/>
      <c r="Y1" s="11"/>
      <c r="Z1" s="11"/>
    </row>
    <row r="2">
      <c r="A2" s="67" t="s">
        <v>92</v>
      </c>
      <c r="B2" s="28">
        <v>1.0</v>
      </c>
      <c r="C2" s="29" t="s">
        <v>97</v>
      </c>
      <c r="D2" s="69"/>
      <c r="E2" s="70">
        <v>447148.0</v>
      </c>
      <c r="F2" s="11"/>
      <c r="G2" s="11"/>
      <c r="H2" s="11"/>
      <c r="I2" s="11"/>
      <c r="J2" s="11"/>
      <c r="K2" s="11"/>
      <c r="L2" s="11"/>
      <c r="M2" s="11"/>
      <c r="N2" s="11"/>
      <c r="O2" s="11"/>
      <c r="P2" s="11"/>
      <c r="Q2" s="11"/>
      <c r="R2" s="11"/>
      <c r="S2" s="11"/>
      <c r="T2" s="11"/>
      <c r="U2" s="11"/>
      <c r="V2" s="11"/>
      <c r="W2" s="11"/>
      <c r="X2" s="11"/>
      <c r="Y2" s="11"/>
      <c r="Z2" s="11"/>
    </row>
    <row r="3">
      <c r="A3" s="37"/>
      <c r="B3" s="28">
        <v>2.0</v>
      </c>
      <c r="C3" s="29" t="s">
        <v>101</v>
      </c>
      <c r="D3" s="72"/>
      <c r="E3" s="70">
        <v>967689.0</v>
      </c>
      <c r="F3" s="11"/>
      <c r="G3" s="11"/>
      <c r="H3" s="11"/>
      <c r="I3" s="11"/>
      <c r="J3" s="11"/>
      <c r="K3" s="11"/>
      <c r="L3" s="11"/>
      <c r="M3" s="11"/>
      <c r="N3" s="11"/>
      <c r="O3" s="11"/>
      <c r="P3" s="11"/>
      <c r="Q3" s="11"/>
      <c r="R3" s="11"/>
      <c r="S3" s="11"/>
      <c r="T3" s="11"/>
      <c r="U3" s="11"/>
      <c r="V3" s="11"/>
      <c r="W3" s="11"/>
      <c r="X3" s="11"/>
      <c r="Y3" s="11"/>
      <c r="Z3" s="11"/>
    </row>
    <row r="4">
      <c r="A4" s="37"/>
      <c r="B4" s="28">
        <v>3.0</v>
      </c>
      <c r="C4" s="29" t="s">
        <v>104</v>
      </c>
      <c r="D4" s="69"/>
      <c r="E4" s="70">
        <v>50000.0</v>
      </c>
      <c r="F4" s="11"/>
      <c r="G4" s="11"/>
      <c r="H4" s="11"/>
      <c r="I4" s="11"/>
      <c r="J4" s="11"/>
      <c r="K4" s="11"/>
      <c r="L4" s="11"/>
      <c r="M4" s="11"/>
      <c r="N4" s="11"/>
      <c r="O4" s="11"/>
      <c r="P4" s="11"/>
      <c r="Q4" s="11"/>
      <c r="R4" s="11"/>
      <c r="S4" s="11"/>
      <c r="T4" s="11"/>
      <c r="U4" s="11"/>
      <c r="V4" s="11"/>
      <c r="W4" s="11"/>
      <c r="X4" s="11"/>
      <c r="Y4" s="11"/>
      <c r="Z4" s="11"/>
    </row>
    <row r="5">
      <c r="A5" s="37"/>
      <c r="B5" s="28">
        <v>4.0</v>
      </c>
      <c r="C5" s="29" t="s">
        <v>106</v>
      </c>
      <c r="D5" s="72"/>
      <c r="E5" s="70">
        <v>0.0</v>
      </c>
      <c r="F5" s="11"/>
      <c r="G5" s="11"/>
      <c r="H5" s="11"/>
      <c r="I5" s="11"/>
      <c r="J5" s="11"/>
      <c r="K5" s="11"/>
      <c r="L5" s="11"/>
      <c r="M5" s="11"/>
      <c r="N5" s="11"/>
      <c r="O5" s="11"/>
      <c r="P5" s="11"/>
      <c r="Q5" s="11"/>
      <c r="R5" s="11"/>
      <c r="S5" s="11"/>
      <c r="T5" s="11"/>
      <c r="U5" s="11"/>
      <c r="V5" s="11"/>
      <c r="W5" s="11"/>
      <c r="X5" s="11"/>
      <c r="Y5" s="11"/>
      <c r="Z5" s="11"/>
    </row>
    <row r="6">
      <c r="A6" s="37"/>
      <c r="B6" s="28">
        <v>5.0</v>
      </c>
      <c r="C6" s="31" t="s">
        <v>107</v>
      </c>
      <c r="D6" s="78"/>
      <c r="E6" s="70">
        <v>0.0</v>
      </c>
      <c r="F6" s="11"/>
      <c r="G6" s="11"/>
      <c r="H6" s="11"/>
      <c r="I6" s="11"/>
      <c r="J6" s="11"/>
      <c r="K6" s="11"/>
      <c r="L6" s="11"/>
      <c r="M6" s="11"/>
      <c r="N6" s="11"/>
      <c r="O6" s="11"/>
      <c r="P6" s="11"/>
      <c r="Q6" s="11"/>
      <c r="R6" s="11"/>
      <c r="S6" s="11"/>
      <c r="T6" s="11"/>
      <c r="U6" s="11"/>
      <c r="V6" s="11"/>
      <c r="W6" s="11"/>
      <c r="X6" s="11"/>
      <c r="Y6" s="11"/>
      <c r="Z6" s="11"/>
    </row>
    <row r="7">
      <c r="A7" s="37"/>
      <c r="B7" s="28">
        <v>6.0</v>
      </c>
      <c r="C7" s="31" t="s">
        <v>109</v>
      </c>
      <c r="D7" s="78"/>
      <c r="E7" s="70">
        <v>0.0</v>
      </c>
      <c r="F7" s="11"/>
      <c r="G7" s="11"/>
      <c r="H7" s="11"/>
      <c r="I7" s="11"/>
      <c r="J7" s="11"/>
      <c r="K7" s="11"/>
      <c r="L7" s="11"/>
      <c r="M7" s="11"/>
      <c r="N7" s="11"/>
      <c r="O7" s="11"/>
      <c r="P7" s="11"/>
      <c r="Q7" s="11"/>
      <c r="R7" s="11"/>
      <c r="S7" s="11"/>
      <c r="T7" s="11"/>
      <c r="U7" s="11"/>
      <c r="V7" s="11"/>
      <c r="W7" s="11"/>
      <c r="X7" s="11"/>
      <c r="Y7" s="11"/>
      <c r="Z7" s="11"/>
    </row>
    <row r="8">
      <c r="A8" s="37"/>
      <c r="B8" s="28">
        <v>7.0</v>
      </c>
      <c r="C8" s="29" t="s">
        <v>110</v>
      </c>
      <c r="D8" s="72"/>
      <c r="E8" s="70">
        <v>0.0</v>
      </c>
      <c r="F8" s="11"/>
      <c r="G8" s="11"/>
      <c r="H8" s="11"/>
      <c r="I8" s="11"/>
      <c r="J8" s="11"/>
      <c r="K8" s="11"/>
      <c r="L8" s="11"/>
      <c r="M8" s="11"/>
      <c r="N8" s="11"/>
      <c r="O8" s="11"/>
      <c r="P8" s="11"/>
      <c r="Q8" s="11"/>
      <c r="R8" s="11"/>
      <c r="S8" s="11"/>
      <c r="T8" s="11"/>
      <c r="U8" s="11"/>
      <c r="V8" s="11"/>
      <c r="W8" s="11"/>
      <c r="X8" s="11"/>
      <c r="Y8" s="11"/>
      <c r="Z8" s="11"/>
    </row>
    <row r="9">
      <c r="A9" s="37"/>
      <c r="B9" s="28">
        <v>8.0</v>
      </c>
      <c r="C9" s="29" t="s">
        <v>111</v>
      </c>
      <c r="D9" s="72"/>
      <c r="E9" s="70">
        <v>0.0</v>
      </c>
      <c r="F9" s="11"/>
      <c r="G9" s="11"/>
      <c r="H9" s="11"/>
      <c r="I9" s="11"/>
      <c r="J9" s="11"/>
      <c r="K9" s="11"/>
      <c r="L9" s="11"/>
      <c r="M9" s="11"/>
      <c r="N9" s="11"/>
      <c r="O9" s="11"/>
      <c r="P9" s="11"/>
      <c r="Q9" s="11"/>
      <c r="R9" s="11"/>
      <c r="S9" s="11"/>
      <c r="T9" s="11"/>
      <c r="U9" s="11"/>
      <c r="V9" s="11"/>
      <c r="W9" s="11"/>
      <c r="X9" s="11"/>
      <c r="Y9" s="11"/>
      <c r="Z9" s="11"/>
    </row>
    <row r="10">
      <c r="A10" s="37"/>
      <c r="B10" s="28">
        <v>9.0</v>
      </c>
      <c r="C10" s="29" t="s">
        <v>112</v>
      </c>
      <c r="D10" s="69"/>
      <c r="E10" s="70">
        <v>0.0</v>
      </c>
      <c r="F10" s="11"/>
      <c r="G10" s="11"/>
      <c r="H10" s="11"/>
      <c r="I10" s="11"/>
      <c r="J10" s="11"/>
      <c r="K10" s="11"/>
      <c r="L10" s="11"/>
      <c r="M10" s="11"/>
      <c r="N10" s="11"/>
      <c r="O10" s="11"/>
      <c r="P10" s="11"/>
      <c r="Q10" s="11"/>
      <c r="R10" s="11"/>
      <c r="S10" s="11"/>
      <c r="T10" s="11"/>
      <c r="U10" s="11"/>
      <c r="V10" s="11"/>
      <c r="W10" s="11"/>
      <c r="X10" s="11"/>
      <c r="Y10" s="11"/>
      <c r="Z10" s="11"/>
    </row>
    <row r="11">
      <c r="A11" s="37"/>
      <c r="B11" s="28" t="s">
        <v>113</v>
      </c>
      <c r="C11" s="29" t="s">
        <v>114</v>
      </c>
      <c r="D11" s="70">
        <v>0.0</v>
      </c>
      <c r="E11" s="70">
        <v>0.0</v>
      </c>
      <c r="F11" s="11"/>
      <c r="G11" s="11"/>
      <c r="H11" s="11"/>
      <c r="I11" s="11"/>
      <c r="J11" s="11"/>
      <c r="K11" s="11"/>
      <c r="L11" s="11"/>
      <c r="M11" s="11"/>
      <c r="N11" s="11"/>
      <c r="O11" s="11"/>
      <c r="P11" s="11"/>
      <c r="Q11" s="11"/>
      <c r="R11" s="11"/>
      <c r="S11" s="11"/>
      <c r="T11" s="11"/>
      <c r="U11" s="11"/>
      <c r="V11" s="11"/>
      <c r="W11" s="11"/>
      <c r="X11" s="11"/>
      <c r="Y11" s="11"/>
      <c r="Z11" s="11"/>
    </row>
    <row r="12">
      <c r="A12" s="37"/>
      <c r="B12" s="28" t="s">
        <v>117</v>
      </c>
      <c r="C12" s="29" t="s">
        <v>118</v>
      </c>
      <c r="D12" s="70">
        <v>0.0</v>
      </c>
      <c r="E12" s="63">
        <f>D11-D12</f>
        <v>0</v>
      </c>
      <c r="F12" s="11"/>
      <c r="G12" s="11"/>
      <c r="H12" s="11"/>
      <c r="I12" s="11"/>
      <c r="J12" s="11"/>
      <c r="K12" s="11"/>
      <c r="L12" s="11"/>
      <c r="M12" s="11"/>
      <c r="N12" s="11"/>
      <c r="O12" s="11"/>
      <c r="P12" s="11"/>
      <c r="Q12" s="11"/>
      <c r="R12" s="11"/>
      <c r="S12" s="11"/>
      <c r="T12" s="11"/>
      <c r="U12" s="11"/>
      <c r="V12" s="11"/>
      <c r="W12" s="11"/>
      <c r="X12" s="11"/>
      <c r="Y12" s="11"/>
      <c r="Z12" s="11"/>
    </row>
    <row r="13">
      <c r="A13" s="37"/>
      <c r="B13" s="28">
        <v>11.0</v>
      </c>
      <c r="C13" s="29" t="s">
        <v>123</v>
      </c>
      <c r="D13" s="72"/>
      <c r="E13" s="70">
        <v>312135.0</v>
      </c>
      <c r="F13" s="11"/>
      <c r="G13" s="11"/>
      <c r="H13" s="11"/>
      <c r="I13" s="11"/>
      <c r="J13" s="11"/>
      <c r="K13" s="11"/>
      <c r="L13" s="11"/>
      <c r="M13" s="11"/>
      <c r="N13" s="11"/>
      <c r="O13" s="11"/>
      <c r="P13" s="11"/>
      <c r="Q13" s="11"/>
      <c r="R13" s="11"/>
      <c r="S13" s="11"/>
      <c r="T13" s="11"/>
      <c r="U13" s="11"/>
      <c r="V13" s="11"/>
      <c r="W13" s="11"/>
      <c r="X13" s="11"/>
      <c r="Y13" s="11"/>
      <c r="Z13" s="11"/>
    </row>
    <row r="14">
      <c r="A14" s="37"/>
      <c r="B14" s="28">
        <v>12.0</v>
      </c>
      <c r="C14" s="29" t="s">
        <v>124</v>
      </c>
      <c r="D14" s="72"/>
      <c r="E14" s="70">
        <v>0.0</v>
      </c>
      <c r="F14" s="11"/>
      <c r="G14" s="11"/>
      <c r="H14" s="11"/>
      <c r="I14" s="11"/>
      <c r="J14" s="11"/>
      <c r="K14" s="11"/>
      <c r="L14" s="11"/>
      <c r="M14" s="11"/>
      <c r="N14" s="11"/>
      <c r="O14" s="11"/>
      <c r="P14" s="11"/>
      <c r="Q14" s="11"/>
      <c r="R14" s="11"/>
      <c r="S14" s="11"/>
      <c r="T14" s="11"/>
      <c r="U14" s="11"/>
      <c r="V14" s="11"/>
      <c r="W14" s="11"/>
      <c r="X14" s="11"/>
      <c r="Y14" s="11"/>
      <c r="Z14" s="11"/>
    </row>
    <row r="15">
      <c r="A15" s="37"/>
      <c r="B15" s="28">
        <v>13.0</v>
      </c>
      <c r="C15" s="29" t="s">
        <v>125</v>
      </c>
      <c r="D15" s="72"/>
      <c r="E15" s="70">
        <v>0.0</v>
      </c>
      <c r="F15" s="11"/>
      <c r="G15" s="11"/>
      <c r="H15" s="11"/>
      <c r="I15" s="11"/>
      <c r="J15" s="11"/>
      <c r="K15" s="11"/>
      <c r="L15" s="11"/>
      <c r="M15" s="11"/>
      <c r="N15" s="11"/>
      <c r="O15" s="11"/>
      <c r="P15" s="11"/>
      <c r="Q15" s="11"/>
      <c r="R15" s="11"/>
      <c r="S15" s="11"/>
      <c r="T15" s="11"/>
      <c r="U15" s="11"/>
      <c r="V15" s="11"/>
      <c r="W15" s="11"/>
      <c r="X15" s="11"/>
      <c r="Y15" s="11"/>
      <c r="Z15" s="11"/>
    </row>
    <row r="16">
      <c r="A16" s="37"/>
      <c r="B16" s="28">
        <v>14.0</v>
      </c>
      <c r="C16" s="29" t="s">
        <v>127</v>
      </c>
      <c r="D16" s="72"/>
      <c r="E16" s="70">
        <v>0.0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29" t="s">
        <v>128</v>
      </c>
      <c r="D17" s="72"/>
      <c r="E17" s="70">
        <v>0.0</v>
      </c>
      <c r="F17" s="11"/>
      <c r="G17" s="11"/>
      <c r="H17" s="11"/>
      <c r="I17" s="11"/>
      <c r="J17" s="11"/>
      <c r="K17" s="11"/>
      <c r="L17" s="11"/>
      <c r="M17" s="11"/>
      <c r="N17" s="11"/>
      <c r="O17" s="11"/>
      <c r="P17" s="11"/>
      <c r="Q17" s="11"/>
      <c r="R17" s="11"/>
      <c r="S17" s="11"/>
      <c r="T17" s="11"/>
      <c r="U17" s="11"/>
      <c r="V17" s="11"/>
      <c r="W17" s="11"/>
      <c r="X17" s="11"/>
      <c r="Y17" s="11"/>
      <c r="Z17" s="11"/>
    </row>
    <row r="18">
      <c r="A18" s="48"/>
      <c r="B18" s="48">
        <v>16.0</v>
      </c>
      <c r="C18" s="49" t="s">
        <v>133</v>
      </c>
      <c r="D18" s="93"/>
      <c r="E18" s="95">
        <f>sum(E2:E17)</f>
        <v>1776972</v>
      </c>
      <c r="F18" s="11"/>
      <c r="G18" s="11"/>
      <c r="H18" s="11"/>
      <c r="I18" s="11"/>
      <c r="J18" s="11"/>
      <c r="K18" s="11"/>
      <c r="L18" s="11"/>
      <c r="M18" s="11"/>
      <c r="N18" s="11"/>
      <c r="O18" s="11"/>
      <c r="P18" s="11"/>
      <c r="Q18" s="11"/>
      <c r="R18" s="11"/>
      <c r="S18" s="11"/>
      <c r="T18" s="11"/>
      <c r="U18" s="11"/>
      <c r="V18" s="11"/>
      <c r="W18" s="11"/>
      <c r="X18" s="11"/>
      <c r="Y18" s="11"/>
      <c r="Z18" s="11"/>
    </row>
    <row r="19">
      <c r="A19" s="23" t="s">
        <v>139</v>
      </c>
      <c r="B19" s="98">
        <v>17.0</v>
      </c>
      <c r="C19" s="100" t="s">
        <v>144</v>
      </c>
      <c r="D19" s="101"/>
      <c r="E19" s="70">
        <v>0.0</v>
      </c>
      <c r="F19" s="11"/>
      <c r="G19" s="11"/>
      <c r="H19" s="11"/>
      <c r="I19" s="11"/>
      <c r="J19" s="11"/>
      <c r="K19" s="11"/>
      <c r="L19" s="11"/>
      <c r="M19" s="11"/>
      <c r="N19" s="11"/>
      <c r="O19" s="11"/>
      <c r="P19" s="11"/>
      <c r="Q19" s="11"/>
      <c r="R19" s="11"/>
      <c r="S19" s="11"/>
      <c r="T19" s="11"/>
      <c r="U19" s="11"/>
      <c r="V19" s="11"/>
      <c r="W19" s="11"/>
      <c r="X19" s="11"/>
      <c r="Y19" s="11"/>
      <c r="Z19" s="11"/>
    </row>
    <row r="20">
      <c r="A20" s="37"/>
      <c r="B20" s="98">
        <v>18.0</v>
      </c>
      <c r="C20" s="100" t="s">
        <v>149</v>
      </c>
      <c r="D20" s="101"/>
      <c r="E20" s="70">
        <v>0.0</v>
      </c>
      <c r="F20" s="11"/>
      <c r="G20" s="11"/>
      <c r="H20" s="11"/>
      <c r="I20" s="11"/>
      <c r="J20" s="11"/>
      <c r="K20" s="11"/>
      <c r="L20" s="11"/>
      <c r="M20" s="11"/>
      <c r="N20" s="11"/>
      <c r="O20" s="11"/>
      <c r="P20" s="11"/>
      <c r="Q20" s="11"/>
      <c r="R20" s="11"/>
      <c r="S20" s="11"/>
      <c r="T20" s="11"/>
      <c r="U20" s="11"/>
      <c r="V20" s="11"/>
      <c r="W20" s="11"/>
      <c r="X20" s="11"/>
      <c r="Y20" s="11"/>
      <c r="Z20" s="11"/>
    </row>
    <row r="21">
      <c r="A21" s="37"/>
      <c r="B21" s="98">
        <v>19.0</v>
      </c>
      <c r="C21" s="100" t="s">
        <v>150</v>
      </c>
      <c r="D21" s="101"/>
      <c r="E21" s="70">
        <v>0.0</v>
      </c>
      <c r="F21" s="11"/>
      <c r="G21" s="11"/>
      <c r="H21" s="11"/>
      <c r="I21" s="11"/>
      <c r="J21" s="11"/>
      <c r="K21" s="11"/>
      <c r="L21" s="11"/>
      <c r="M21" s="11"/>
      <c r="N21" s="11"/>
      <c r="O21" s="11"/>
      <c r="P21" s="11"/>
      <c r="Q21" s="11"/>
      <c r="R21" s="11"/>
      <c r="S21" s="11"/>
      <c r="T21" s="11"/>
      <c r="U21" s="11"/>
      <c r="V21" s="11"/>
      <c r="W21" s="11"/>
      <c r="X21" s="11"/>
      <c r="Y21" s="11"/>
      <c r="Z21" s="11"/>
    </row>
    <row r="22">
      <c r="A22" s="37"/>
      <c r="B22" s="98">
        <v>20.0</v>
      </c>
      <c r="C22" s="100" t="s">
        <v>151</v>
      </c>
      <c r="D22" s="101"/>
      <c r="E22" s="70">
        <v>0.0</v>
      </c>
      <c r="F22" s="11"/>
      <c r="G22" s="11"/>
      <c r="H22" s="11"/>
      <c r="I22" s="11"/>
      <c r="J22" s="11"/>
      <c r="K22" s="11"/>
      <c r="L22" s="11"/>
      <c r="M22" s="11"/>
      <c r="N22" s="11"/>
      <c r="O22" s="11"/>
      <c r="P22" s="11"/>
      <c r="Q22" s="11"/>
      <c r="R22" s="11"/>
      <c r="S22" s="11"/>
      <c r="T22" s="11"/>
      <c r="U22" s="11"/>
      <c r="V22" s="11"/>
      <c r="W22" s="11"/>
      <c r="X22" s="11"/>
      <c r="Y22" s="11"/>
      <c r="Z22" s="11"/>
    </row>
    <row r="23">
      <c r="A23" s="37"/>
      <c r="B23" s="98">
        <v>21.0</v>
      </c>
      <c r="C23" s="100" t="s">
        <v>153</v>
      </c>
      <c r="D23" s="101"/>
      <c r="E23" s="107">
        <v>0.0</v>
      </c>
      <c r="F23" s="11"/>
      <c r="G23" s="11"/>
      <c r="H23" s="11"/>
      <c r="I23" s="11"/>
      <c r="J23" s="11"/>
      <c r="K23" s="11"/>
      <c r="L23" s="11"/>
      <c r="M23" s="11"/>
      <c r="N23" s="11"/>
      <c r="O23" s="11"/>
      <c r="P23" s="11"/>
      <c r="Q23" s="11"/>
      <c r="R23" s="11"/>
      <c r="S23" s="11"/>
      <c r="T23" s="11"/>
      <c r="U23" s="11"/>
      <c r="V23" s="11"/>
      <c r="W23" s="11"/>
      <c r="X23" s="11"/>
      <c r="Y23" s="11"/>
      <c r="Z23" s="11"/>
    </row>
    <row r="24">
      <c r="A24" s="37"/>
      <c r="B24" s="98">
        <v>22.0</v>
      </c>
      <c r="C24" s="110" t="s">
        <v>157</v>
      </c>
      <c r="D24" s="112"/>
      <c r="E24" s="107">
        <v>0.0</v>
      </c>
      <c r="F24" s="11"/>
      <c r="G24" s="11"/>
      <c r="H24" s="11"/>
      <c r="I24" s="11"/>
      <c r="J24" s="11"/>
      <c r="K24" s="11"/>
      <c r="L24" s="11"/>
      <c r="M24" s="11"/>
      <c r="N24" s="11"/>
      <c r="O24" s="11"/>
      <c r="P24" s="11"/>
      <c r="Q24" s="11"/>
      <c r="R24" s="11"/>
      <c r="S24" s="11"/>
      <c r="T24" s="11"/>
      <c r="U24" s="11"/>
      <c r="V24" s="11"/>
      <c r="W24" s="11"/>
      <c r="X24" s="11"/>
      <c r="Y24" s="11"/>
      <c r="Z24" s="11"/>
    </row>
    <row r="25">
      <c r="A25" s="37"/>
      <c r="B25" s="98">
        <v>23.0</v>
      </c>
      <c r="C25" s="100" t="s">
        <v>159</v>
      </c>
      <c r="D25" s="113"/>
      <c r="E25" s="107">
        <v>0.0</v>
      </c>
      <c r="F25" s="11"/>
      <c r="G25" s="11"/>
      <c r="H25" s="11"/>
      <c r="I25" s="11"/>
      <c r="J25" s="11"/>
      <c r="K25" s="11"/>
      <c r="L25" s="11"/>
      <c r="M25" s="11"/>
      <c r="N25" s="11"/>
      <c r="O25" s="11"/>
      <c r="P25" s="11"/>
      <c r="Q25" s="11"/>
      <c r="R25" s="11"/>
      <c r="S25" s="11"/>
      <c r="T25" s="11"/>
      <c r="U25" s="11"/>
      <c r="V25" s="11"/>
      <c r="W25" s="11"/>
      <c r="X25" s="11"/>
      <c r="Y25" s="11"/>
      <c r="Z25" s="11"/>
    </row>
    <row r="26">
      <c r="A26" s="37"/>
      <c r="B26" s="98">
        <v>24.0</v>
      </c>
      <c r="C26" s="100" t="s">
        <v>162</v>
      </c>
      <c r="D26" s="101"/>
      <c r="E26" s="107">
        <v>0.0</v>
      </c>
      <c r="F26" s="11"/>
      <c r="G26" s="11"/>
      <c r="H26" s="11"/>
      <c r="I26" s="11"/>
      <c r="J26" s="11"/>
      <c r="K26" s="11"/>
      <c r="L26" s="11"/>
      <c r="M26" s="11"/>
      <c r="N26" s="11"/>
      <c r="O26" s="11"/>
      <c r="P26" s="11"/>
      <c r="Q26" s="11"/>
      <c r="R26" s="11"/>
      <c r="S26" s="11"/>
      <c r="T26" s="11"/>
      <c r="U26" s="11"/>
      <c r="V26" s="11"/>
      <c r="W26" s="11"/>
      <c r="X26" s="11"/>
      <c r="Y26" s="11"/>
      <c r="Z26" s="11"/>
    </row>
    <row r="27">
      <c r="A27" s="45"/>
      <c r="B27" s="98">
        <v>25.0</v>
      </c>
      <c r="C27" s="100" t="s">
        <v>164</v>
      </c>
      <c r="D27" s="101"/>
      <c r="E27" s="107">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6" t="s">
        <v>167</v>
      </c>
      <c r="D28" s="118"/>
      <c r="E28" s="119">
        <f>sum(E19:E27)</f>
        <v>0</v>
      </c>
      <c r="F28" s="11"/>
      <c r="G28" s="11"/>
      <c r="H28" s="11"/>
      <c r="I28" s="11"/>
      <c r="J28" s="11"/>
      <c r="K28" s="11"/>
      <c r="L28" s="11"/>
      <c r="M28" s="11"/>
      <c r="N28" s="11"/>
      <c r="O28" s="11"/>
      <c r="P28" s="11"/>
      <c r="Q28" s="11"/>
      <c r="R28" s="11"/>
      <c r="S28" s="11"/>
      <c r="T28" s="11"/>
      <c r="U28" s="11"/>
      <c r="V28" s="11"/>
      <c r="W28" s="11"/>
      <c r="X28" s="11"/>
      <c r="Y28" s="11"/>
      <c r="Z28" s="11"/>
    </row>
    <row r="29">
      <c r="A29" s="73" t="s">
        <v>169</v>
      </c>
      <c r="B29" s="120"/>
      <c r="C29" s="122" t="s">
        <v>170</v>
      </c>
      <c r="D29" s="123"/>
      <c r="E29" s="124"/>
      <c r="F29" s="11"/>
      <c r="G29" s="11"/>
      <c r="H29" s="11"/>
      <c r="I29" s="11"/>
      <c r="J29" s="11"/>
      <c r="K29" s="11"/>
      <c r="L29" s="11"/>
      <c r="M29" s="11"/>
      <c r="N29" s="11"/>
      <c r="O29" s="11"/>
      <c r="P29" s="11"/>
      <c r="Q29" s="11"/>
      <c r="R29" s="11"/>
      <c r="S29" s="11"/>
      <c r="T29" s="11"/>
      <c r="U29" s="11"/>
      <c r="V29" s="11"/>
      <c r="W29" s="11"/>
      <c r="X29" s="11"/>
      <c r="Y29" s="11"/>
      <c r="Z29" s="11"/>
    </row>
    <row r="30">
      <c r="A30" s="37"/>
      <c r="B30" s="98">
        <v>27.0</v>
      </c>
      <c r="C30" s="100" t="s">
        <v>171</v>
      </c>
      <c r="D30" s="101"/>
      <c r="E30" s="107">
        <v>1776972.0</v>
      </c>
      <c r="F30" s="11"/>
      <c r="G30" s="11"/>
      <c r="H30" s="11"/>
      <c r="I30" s="11"/>
      <c r="J30" s="11"/>
      <c r="K30" s="11"/>
      <c r="L30" s="11"/>
      <c r="M30" s="11"/>
      <c r="N30" s="11"/>
      <c r="O30" s="11"/>
      <c r="P30" s="11"/>
      <c r="Q30" s="11"/>
      <c r="R30" s="11"/>
      <c r="S30" s="11"/>
      <c r="T30" s="11"/>
      <c r="U30" s="11"/>
      <c r="V30" s="11"/>
      <c r="W30" s="11"/>
      <c r="X30" s="11"/>
      <c r="Y30" s="11"/>
      <c r="Z30" s="11"/>
    </row>
    <row r="31">
      <c r="A31" s="37"/>
      <c r="B31" s="98">
        <v>28.0</v>
      </c>
      <c r="C31" s="100" t="s">
        <v>172</v>
      </c>
      <c r="D31" s="101"/>
      <c r="E31" s="70">
        <v>0.0</v>
      </c>
      <c r="F31" s="11"/>
      <c r="G31" s="11"/>
      <c r="H31" s="11"/>
      <c r="I31" s="11"/>
      <c r="J31" s="11"/>
      <c r="K31" s="11"/>
      <c r="L31" s="11"/>
      <c r="M31" s="11"/>
      <c r="N31" s="11"/>
      <c r="O31" s="11"/>
      <c r="P31" s="11"/>
      <c r="Q31" s="11"/>
      <c r="R31" s="11"/>
      <c r="S31" s="11"/>
      <c r="T31" s="11"/>
      <c r="U31" s="11"/>
      <c r="V31" s="11"/>
      <c r="W31" s="11"/>
      <c r="X31" s="11"/>
      <c r="Y31" s="11"/>
      <c r="Z31" s="11"/>
    </row>
    <row r="32">
      <c r="A32" s="37"/>
      <c r="B32" s="120"/>
      <c r="C32" s="122" t="s">
        <v>174</v>
      </c>
      <c r="D32" s="123"/>
      <c r="E32" s="124"/>
      <c r="F32" s="11"/>
      <c r="G32" s="11"/>
      <c r="H32" s="11"/>
      <c r="I32" s="11"/>
      <c r="J32" s="11"/>
      <c r="K32" s="11"/>
      <c r="L32" s="11"/>
      <c r="M32" s="11"/>
      <c r="N32" s="11"/>
      <c r="O32" s="11"/>
      <c r="P32" s="11"/>
      <c r="Q32" s="11"/>
      <c r="R32" s="11"/>
      <c r="S32" s="11"/>
      <c r="T32" s="11"/>
      <c r="U32" s="11"/>
      <c r="V32" s="11"/>
      <c r="W32" s="11"/>
      <c r="X32" s="11"/>
      <c r="Y32" s="11"/>
      <c r="Z32" s="11"/>
    </row>
    <row r="33">
      <c r="A33" s="37"/>
      <c r="B33" s="98">
        <v>29.0</v>
      </c>
      <c r="C33" s="100" t="s">
        <v>175</v>
      </c>
      <c r="D33" s="101"/>
      <c r="E33" s="107">
        <v>0.0</v>
      </c>
      <c r="F33" s="11"/>
      <c r="G33" s="11"/>
      <c r="H33" s="11"/>
      <c r="I33" s="11"/>
      <c r="J33" s="11"/>
      <c r="K33" s="11"/>
      <c r="L33" s="11"/>
      <c r="M33" s="11"/>
      <c r="N33" s="11"/>
      <c r="O33" s="11"/>
      <c r="P33" s="11"/>
      <c r="Q33" s="11"/>
      <c r="R33" s="11"/>
      <c r="S33" s="11"/>
      <c r="T33" s="11"/>
      <c r="U33" s="11"/>
      <c r="V33" s="11"/>
      <c r="W33" s="11"/>
      <c r="X33" s="11"/>
      <c r="Y33" s="11"/>
      <c r="Z33" s="11"/>
    </row>
    <row r="34">
      <c r="A34" s="37"/>
      <c r="B34" s="98">
        <v>30.0</v>
      </c>
      <c r="C34" s="100" t="s">
        <v>176</v>
      </c>
      <c r="D34" s="113"/>
      <c r="E34" s="107">
        <v>0.0</v>
      </c>
      <c r="F34" s="11"/>
      <c r="G34" s="11"/>
      <c r="H34" s="11"/>
      <c r="I34" s="11"/>
      <c r="J34" s="11"/>
      <c r="K34" s="11"/>
      <c r="L34" s="11"/>
      <c r="M34" s="11"/>
      <c r="N34" s="11"/>
      <c r="O34" s="11"/>
      <c r="P34" s="11"/>
      <c r="Q34" s="11"/>
      <c r="R34" s="11"/>
      <c r="S34" s="11"/>
      <c r="T34" s="11"/>
      <c r="U34" s="11"/>
      <c r="V34" s="11"/>
      <c r="W34" s="11"/>
      <c r="X34" s="11"/>
      <c r="Y34" s="11"/>
      <c r="Z34" s="11"/>
    </row>
    <row r="35">
      <c r="A35" s="45"/>
      <c r="B35" s="98">
        <v>31.0</v>
      </c>
      <c r="C35" s="100" t="s">
        <v>177</v>
      </c>
      <c r="D35" s="113"/>
      <c r="E35" s="107">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6" t="s">
        <v>178</v>
      </c>
      <c r="D36" s="131"/>
      <c r="E36" s="119">
        <f>sum(E30:E35)</f>
        <v>1776972</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1776972</v>
      </c>
      <c r="F37" s="11"/>
      <c r="G37" s="11"/>
      <c r="H37" s="11"/>
      <c r="I37" s="11"/>
      <c r="J37" s="11"/>
      <c r="K37" s="11"/>
      <c r="L37" s="11"/>
      <c r="M37" s="11"/>
      <c r="N37" s="11"/>
      <c r="O37" s="11"/>
      <c r="P37" s="11"/>
      <c r="Q37" s="11"/>
      <c r="R37" s="11"/>
      <c r="S37" s="11"/>
      <c r="T37" s="11"/>
      <c r="U37" s="11"/>
      <c r="V37" s="11"/>
      <c r="W37" s="11"/>
      <c r="X37" s="11"/>
      <c r="Y37" s="11"/>
      <c r="Z37" s="11"/>
    </row>
    <row r="38">
      <c r="A38" s="11"/>
      <c r="B38" s="11"/>
      <c r="C38" s="80"/>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0"/>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0"/>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0"/>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0"/>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0"/>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0"/>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0"/>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0"/>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0"/>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0"/>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0"/>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0"/>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0"/>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0"/>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0"/>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0"/>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0"/>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0"/>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0"/>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0"/>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0"/>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0"/>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0"/>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0"/>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0"/>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0"/>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0"/>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0"/>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0"/>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0"/>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0"/>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0"/>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0"/>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0"/>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0"/>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0"/>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0"/>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0"/>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0"/>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0"/>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0"/>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0"/>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0"/>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0"/>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0"/>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0"/>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0"/>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0"/>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0"/>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0"/>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0"/>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0"/>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0"/>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0"/>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0"/>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0"/>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0"/>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0"/>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0"/>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0"/>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0"/>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0"/>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0"/>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0"/>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0"/>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0"/>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0"/>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0"/>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0"/>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0"/>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0"/>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0"/>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0"/>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0"/>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0"/>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0"/>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0"/>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0"/>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0"/>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0"/>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0"/>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0"/>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0"/>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0"/>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0"/>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0"/>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0"/>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0"/>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0"/>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0"/>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0"/>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0"/>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0"/>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0"/>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0"/>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0"/>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0"/>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0"/>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0"/>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0"/>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0"/>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0"/>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0"/>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0"/>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0"/>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0"/>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0"/>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0"/>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0"/>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0"/>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0"/>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0"/>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0"/>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0"/>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0"/>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0"/>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0"/>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0"/>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0"/>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0"/>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0"/>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0"/>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0"/>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0"/>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0"/>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0"/>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0"/>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0"/>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0"/>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0"/>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0"/>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0"/>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0"/>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0"/>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0"/>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0"/>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0"/>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0"/>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0"/>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0"/>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0"/>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0"/>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0"/>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0"/>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0"/>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0"/>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0"/>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0"/>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0"/>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0"/>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0"/>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0"/>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0"/>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0"/>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0"/>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0"/>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0"/>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0"/>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0"/>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0"/>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0"/>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0"/>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0"/>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0"/>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0"/>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0"/>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0"/>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0"/>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0"/>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0"/>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0"/>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0"/>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0"/>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0"/>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0"/>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0"/>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0"/>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0"/>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0"/>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0"/>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0"/>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0"/>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0"/>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0"/>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0"/>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0"/>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0"/>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0"/>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0"/>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0"/>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0"/>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0"/>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0"/>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0"/>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0"/>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0"/>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0"/>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0"/>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0"/>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0"/>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0"/>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0"/>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0"/>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0"/>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0"/>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0"/>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0"/>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0"/>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0"/>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0"/>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0"/>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0"/>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0"/>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0"/>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0"/>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0"/>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0"/>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0"/>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0"/>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0"/>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0"/>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0"/>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0"/>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0"/>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0"/>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0"/>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0"/>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0"/>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0"/>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0"/>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0"/>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0"/>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0"/>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0"/>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0"/>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0"/>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0"/>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0"/>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0"/>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0"/>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0"/>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0"/>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0"/>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0"/>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0"/>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0"/>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0"/>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0"/>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0"/>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0"/>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0"/>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0"/>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0"/>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0"/>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0"/>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0"/>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0"/>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0"/>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0"/>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0"/>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0"/>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0"/>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0"/>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0"/>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0"/>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0"/>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0"/>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0"/>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0"/>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0"/>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0"/>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0"/>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0"/>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0"/>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0"/>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0"/>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0"/>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0"/>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0"/>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0"/>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0"/>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0"/>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0"/>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0"/>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0"/>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0"/>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0"/>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0"/>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0"/>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0"/>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0"/>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0"/>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0"/>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0"/>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0"/>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0"/>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0"/>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0"/>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0"/>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0"/>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0"/>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0"/>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0"/>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0"/>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0"/>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0"/>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0"/>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0"/>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0"/>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0"/>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0"/>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0"/>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0"/>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0"/>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0"/>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0"/>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0"/>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0"/>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0"/>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0"/>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0"/>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0"/>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0"/>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0"/>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0"/>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0"/>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0"/>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0"/>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0"/>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0"/>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0"/>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0"/>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0"/>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0"/>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0"/>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0"/>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0"/>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0"/>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0"/>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0"/>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0"/>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0"/>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0"/>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0"/>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0"/>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0"/>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0"/>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0"/>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0"/>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0"/>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0"/>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0"/>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0"/>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0"/>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0"/>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0"/>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0"/>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0"/>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0"/>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0"/>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0"/>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0"/>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0"/>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0"/>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0"/>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0"/>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0"/>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0"/>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0"/>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0"/>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0"/>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0"/>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0"/>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0"/>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0"/>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0"/>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0"/>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0"/>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0"/>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0"/>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0"/>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0"/>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0"/>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0"/>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0"/>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0"/>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0"/>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0"/>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0"/>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0"/>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0"/>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0"/>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0"/>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0"/>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0"/>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0"/>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0"/>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0"/>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0"/>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0"/>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0"/>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0"/>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0"/>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0"/>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0"/>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0"/>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0"/>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0"/>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0"/>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0"/>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0"/>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0"/>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0"/>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0"/>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0"/>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0"/>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0"/>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0"/>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0"/>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0"/>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0"/>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0"/>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0"/>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0"/>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0"/>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0"/>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0"/>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0"/>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0"/>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0"/>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0"/>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0"/>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0"/>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0"/>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0"/>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0"/>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0"/>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0"/>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0"/>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0"/>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0"/>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0"/>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0"/>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0"/>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0"/>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0"/>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0"/>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0"/>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0"/>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0"/>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0"/>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0"/>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0"/>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0"/>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0"/>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0"/>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0"/>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0"/>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0"/>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0"/>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0"/>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0"/>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0"/>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0"/>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0"/>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0"/>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0"/>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0"/>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0"/>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0"/>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0"/>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0"/>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0"/>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0"/>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0"/>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0"/>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0"/>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0"/>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0"/>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0"/>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0"/>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0"/>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0"/>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0"/>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0"/>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0"/>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0"/>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0"/>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0"/>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0"/>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0"/>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0"/>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0"/>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0"/>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0"/>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0"/>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0"/>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0"/>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0"/>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0"/>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0"/>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0"/>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0"/>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0"/>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0"/>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0"/>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0"/>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0"/>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0"/>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0"/>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0"/>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0"/>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0"/>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0"/>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0"/>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0"/>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0"/>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0"/>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0"/>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0"/>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0"/>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0"/>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0"/>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0"/>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0"/>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0"/>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0"/>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0"/>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0"/>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0"/>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0"/>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0"/>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0"/>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0"/>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0"/>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0"/>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0"/>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0"/>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0"/>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0"/>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0"/>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0"/>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0"/>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0"/>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0"/>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0"/>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0"/>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0"/>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0"/>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0"/>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0"/>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0"/>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0"/>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0"/>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0"/>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0"/>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0"/>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0"/>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0"/>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0"/>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0"/>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0"/>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0"/>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0"/>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0"/>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0"/>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0"/>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0"/>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0"/>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0"/>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0"/>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0"/>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0"/>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0"/>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0"/>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0"/>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0"/>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0"/>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0"/>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0"/>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0"/>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0"/>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0"/>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0"/>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0"/>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0"/>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0"/>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0"/>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0"/>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0"/>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0"/>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0"/>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0"/>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0"/>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0"/>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0"/>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0"/>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0"/>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0"/>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0"/>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0"/>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0"/>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0"/>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0"/>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0"/>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0"/>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0"/>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0"/>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0"/>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0"/>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0"/>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0"/>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0"/>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0"/>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0"/>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0"/>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0"/>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0"/>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0"/>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0"/>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0"/>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0"/>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0"/>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0"/>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0"/>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0"/>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0"/>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0"/>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0"/>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0"/>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0"/>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0"/>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0"/>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0"/>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0"/>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0"/>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0"/>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0"/>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0"/>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0"/>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0"/>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0"/>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0"/>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0"/>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0"/>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0"/>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0"/>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0"/>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0"/>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0"/>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0"/>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0"/>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0"/>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0"/>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0"/>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0"/>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0"/>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0"/>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0"/>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0"/>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0"/>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0"/>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0"/>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0"/>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0"/>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0"/>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0"/>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0"/>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0"/>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0"/>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0"/>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0"/>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0"/>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0"/>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0"/>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0"/>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0"/>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0"/>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0"/>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0"/>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0"/>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0"/>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0"/>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0"/>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0"/>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0"/>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0"/>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0"/>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0"/>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0"/>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0"/>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0"/>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0"/>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0"/>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0"/>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0"/>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0"/>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0"/>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0"/>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0"/>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0"/>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0"/>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0"/>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0"/>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0"/>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0"/>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0"/>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0"/>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0"/>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0"/>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0"/>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0"/>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0"/>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0"/>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0"/>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0"/>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0"/>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0"/>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0"/>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0"/>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0"/>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0"/>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0"/>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0"/>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0"/>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0"/>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0"/>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0"/>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0"/>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0"/>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0"/>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0"/>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0"/>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0"/>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0"/>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0"/>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0"/>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0"/>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0"/>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0"/>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0"/>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0"/>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0"/>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0"/>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0"/>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0"/>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0"/>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0"/>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0"/>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0"/>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0"/>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0"/>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0"/>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0"/>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0"/>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0"/>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0"/>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0"/>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0"/>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0"/>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0"/>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0"/>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0"/>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0"/>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0"/>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0"/>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0"/>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0"/>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0"/>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0"/>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0"/>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0"/>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0"/>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0"/>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0"/>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0"/>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0"/>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0"/>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0"/>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0"/>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0"/>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0"/>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0"/>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0"/>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0"/>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0"/>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0"/>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0"/>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0"/>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0"/>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0"/>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0"/>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0"/>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0"/>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0"/>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0"/>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0"/>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0"/>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0"/>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0"/>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0"/>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0"/>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0"/>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0"/>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0"/>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0"/>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0"/>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0"/>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0"/>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0"/>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0"/>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0"/>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0"/>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0"/>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0"/>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0"/>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0"/>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0"/>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0"/>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0"/>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0"/>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0"/>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0"/>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0"/>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0"/>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0"/>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0"/>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0"/>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0"/>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0"/>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0"/>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0"/>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0"/>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0"/>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0"/>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0"/>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0"/>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0"/>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0"/>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0"/>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0"/>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0"/>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0"/>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0"/>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0"/>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0"/>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0"/>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0"/>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0"/>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0"/>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0"/>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0"/>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0"/>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0"/>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0"/>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0"/>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0"/>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0"/>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0"/>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0"/>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0"/>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0"/>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0"/>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0"/>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0"/>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0"/>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0"/>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0"/>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0"/>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0"/>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0"/>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0"/>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0"/>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0"/>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0"/>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0"/>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0"/>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0"/>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0"/>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0"/>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0"/>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0"/>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0"/>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0"/>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0"/>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0"/>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0"/>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0"/>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0"/>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0"/>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0"/>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0"/>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0"/>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0"/>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0"/>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0"/>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0"/>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0"/>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0"/>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0"/>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0"/>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0"/>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0"/>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0"/>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0"/>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0"/>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0"/>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0"/>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0"/>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0"/>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0"/>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0"/>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0"/>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0"/>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0"/>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0"/>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0"/>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0"/>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0"/>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0"/>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0"/>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0"/>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0"/>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0"/>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0"/>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0"/>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0"/>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0"/>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0"/>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0"/>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0"/>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0"/>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0"/>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0"/>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0"/>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0"/>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0"/>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0"/>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0"/>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0"/>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0"/>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0"/>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0"/>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0"/>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0"/>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0"/>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0"/>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0"/>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0"/>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0"/>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0"/>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0"/>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0"/>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0"/>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0"/>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0"/>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0"/>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0"/>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0"/>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0"/>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FAUNALYTICS</v>
      </c>
      <c r="B1" s="2">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180</v>
      </c>
      <c r="B2" s="10"/>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2023'!C40</f>
        <v>914317</v>
      </c>
      <c r="E3" s="146"/>
      <c r="F3" s="11"/>
      <c r="G3" s="11"/>
      <c r="H3" s="11"/>
      <c r="I3" s="11"/>
      <c r="J3" s="11"/>
      <c r="K3" s="11"/>
      <c r="L3" s="11"/>
      <c r="M3" s="11"/>
      <c r="N3" s="11"/>
      <c r="O3" s="11"/>
      <c r="P3" s="11"/>
      <c r="Q3" s="11"/>
      <c r="R3" s="11"/>
      <c r="S3" s="11"/>
      <c r="T3" s="11"/>
      <c r="U3" s="11"/>
      <c r="V3" s="11"/>
      <c r="W3" s="11"/>
      <c r="X3" s="11"/>
      <c r="Y3" s="11"/>
    </row>
    <row r="4">
      <c r="A4" s="138"/>
      <c r="B4" s="37"/>
      <c r="C4" s="144" t="s">
        <v>183</v>
      </c>
      <c r="D4" s="145">
        <f>'Expenses 2023'!C31</f>
        <v>0</v>
      </c>
      <c r="E4" s="146"/>
      <c r="F4" s="11"/>
      <c r="G4" s="11"/>
      <c r="H4" s="11"/>
      <c r="I4" s="11"/>
      <c r="J4" s="11"/>
      <c r="K4" s="11"/>
      <c r="L4" s="11"/>
      <c r="M4" s="11"/>
      <c r="N4" s="11"/>
      <c r="O4" s="11"/>
      <c r="P4" s="11"/>
      <c r="Q4" s="11"/>
      <c r="R4" s="11"/>
      <c r="S4" s="11"/>
      <c r="T4" s="11"/>
      <c r="U4" s="11"/>
      <c r="V4" s="11"/>
      <c r="W4" s="11"/>
      <c r="X4" s="11"/>
      <c r="Y4" s="11"/>
    </row>
    <row r="5">
      <c r="A5" s="138"/>
      <c r="B5" s="37"/>
      <c r="C5" s="144" t="s">
        <v>184</v>
      </c>
      <c r="D5" s="145">
        <f>D3-D4</f>
        <v>914317</v>
      </c>
      <c r="E5" s="146"/>
      <c r="F5" s="11"/>
      <c r="G5" s="11"/>
      <c r="H5" s="11"/>
      <c r="I5" s="11"/>
      <c r="J5" s="11"/>
      <c r="K5" s="11"/>
      <c r="L5" s="11"/>
      <c r="M5" s="11"/>
      <c r="N5" s="11"/>
      <c r="O5" s="11"/>
      <c r="P5" s="11"/>
      <c r="Q5" s="11"/>
      <c r="R5" s="11"/>
      <c r="S5" s="11"/>
      <c r="T5" s="11"/>
      <c r="U5" s="11"/>
      <c r="V5" s="11"/>
      <c r="W5" s="11"/>
      <c r="X5" s="11"/>
      <c r="Y5" s="11"/>
    </row>
    <row r="6">
      <c r="A6" s="138"/>
      <c r="B6" s="37"/>
      <c r="C6" s="144" t="s">
        <v>185</v>
      </c>
      <c r="D6" s="145">
        <f>D5/12</f>
        <v>76193.08333</v>
      </c>
      <c r="E6" s="146"/>
      <c r="F6" s="11"/>
      <c r="G6" s="11"/>
      <c r="H6" s="11"/>
      <c r="I6" s="11"/>
      <c r="J6" s="11"/>
      <c r="K6" s="11"/>
      <c r="L6" s="11"/>
      <c r="M6" s="11"/>
      <c r="N6" s="11"/>
      <c r="O6" s="11"/>
      <c r="P6" s="11"/>
      <c r="Q6" s="11"/>
      <c r="R6" s="11"/>
      <c r="S6" s="11"/>
      <c r="T6" s="11"/>
      <c r="U6" s="11"/>
      <c r="V6" s="11"/>
      <c r="W6" s="11"/>
      <c r="X6" s="11"/>
      <c r="Y6" s="11"/>
    </row>
    <row r="7">
      <c r="A7" s="138"/>
      <c r="B7" s="37"/>
      <c r="C7" s="144" t="s">
        <v>186</v>
      </c>
      <c r="D7" s="91">
        <f>'Balance Sheet 2023'!E2+'Balance Sheet 2023'!E3</f>
        <v>1414837</v>
      </c>
      <c r="E7" s="146"/>
      <c r="F7" s="11"/>
      <c r="G7" s="11"/>
      <c r="H7" s="11"/>
      <c r="I7" s="11"/>
      <c r="J7" s="11"/>
      <c r="K7" s="11"/>
      <c r="L7" s="11"/>
      <c r="M7" s="11"/>
      <c r="N7" s="11"/>
      <c r="O7" s="11"/>
      <c r="P7" s="11"/>
      <c r="Q7" s="11"/>
      <c r="R7" s="11"/>
      <c r="S7" s="11"/>
      <c r="T7" s="11"/>
      <c r="U7" s="11"/>
      <c r="V7" s="11"/>
      <c r="W7" s="11"/>
      <c r="X7" s="11"/>
      <c r="Y7" s="11"/>
    </row>
    <row r="8">
      <c r="A8" s="138"/>
      <c r="B8" s="37"/>
      <c r="C8" s="147" t="s">
        <v>180</v>
      </c>
      <c r="D8" s="148">
        <f>D7/D6</f>
        <v>18.56910021</v>
      </c>
      <c r="E8" s="149" t="s">
        <v>187</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188</v>
      </c>
      <c r="B10" s="10"/>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91">
        <f>'Balance Sheet 2023'!E30</f>
        <v>1776972</v>
      </c>
      <c r="E11" s="146"/>
      <c r="F11" s="11"/>
      <c r="G11" s="11"/>
      <c r="H11" s="11"/>
      <c r="I11" s="11"/>
      <c r="J11" s="11"/>
      <c r="K11" s="11"/>
      <c r="L11" s="11"/>
      <c r="M11" s="11"/>
      <c r="N11" s="11"/>
      <c r="O11" s="11"/>
      <c r="P11" s="11"/>
      <c r="Q11" s="11"/>
      <c r="R11" s="11"/>
      <c r="S11" s="11"/>
      <c r="T11" s="11"/>
      <c r="U11" s="11"/>
      <c r="V11" s="11"/>
      <c r="W11" s="11"/>
      <c r="X11" s="11"/>
      <c r="Y11" s="11"/>
    </row>
    <row r="12">
      <c r="A12" s="138"/>
      <c r="B12" s="37"/>
      <c r="C12" s="144" t="s">
        <v>191</v>
      </c>
      <c r="D12" s="91">
        <f>'Expenses 2023'!C40</f>
        <v>914317</v>
      </c>
      <c r="E12" s="146"/>
      <c r="F12" s="11"/>
      <c r="G12" s="11"/>
      <c r="H12" s="11"/>
      <c r="I12" s="11"/>
      <c r="J12" s="11"/>
      <c r="K12" s="11"/>
      <c r="L12" s="11"/>
      <c r="M12" s="11"/>
      <c r="N12" s="11"/>
      <c r="O12" s="11"/>
      <c r="P12" s="11"/>
      <c r="Q12" s="11"/>
      <c r="R12" s="11"/>
      <c r="S12" s="11"/>
      <c r="T12" s="11"/>
      <c r="U12" s="11"/>
      <c r="V12" s="11"/>
      <c r="W12" s="11"/>
      <c r="X12" s="11"/>
      <c r="Y12" s="11"/>
    </row>
    <row r="13">
      <c r="A13" s="138"/>
      <c r="B13" s="37"/>
      <c r="C13" s="144" t="s">
        <v>192</v>
      </c>
      <c r="D13" s="145">
        <f>D12/12</f>
        <v>76193.08333</v>
      </c>
      <c r="E13" s="146"/>
      <c r="F13" s="11"/>
      <c r="G13" s="11"/>
      <c r="H13" s="11"/>
      <c r="I13" s="11"/>
      <c r="J13" s="11"/>
      <c r="K13" s="11"/>
      <c r="L13" s="11"/>
      <c r="M13" s="11"/>
      <c r="N13" s="11"/>
      <c r="O13" s="11"/>
      <c r="P13" s="11"/>
      <c r="Q13" s="11"/>
      <c r="R13" s="11"/>
      <c r="S13" s="11"/>
      <c r="T13" s="11"/>
      <c r="U13" s="11"/>
      <c r="V13" s="11"/>
      <c r="W13" s="11"/>
      <c r="X13" s="11"/>
      <c r="Y13" s="11"/>
    </row>
    <row r="14">
      <c r="A14" s="138"/>
      <c r="B14" s="37"/>
      <c r="C14" s="147" t="s">
        <v>188</v>
      </c>
      <c r="D14" s="148">
        <f>D11/D13</f>
        <v>23.32195945</v>
      </c>
      <c r="E14" s="149" t="s">
        <v>187</v>
      </c>
      <c r="F14" s="11"/>
      <c r="G14" s="11"/>
      <c r="H14" s="11"/>
      <c r="I14" s="11"/>
      <c r="J14" s="11"/>
      <c r="K14" s="11"/>
      <c r="L14" s="11"/>
      <c r="M14" s="11"/>
      <c r="N14" s="11"/>
      <c r="O14" s="11"/>
      <c r="P14" s="11"/>
      <c r="Q14" s="11"/>
      <c r="R14" s="11"/>
      <c r="S14" s="11"/>
      <c r="T14" s="11"/>
      <c r="U14" s="11"/>
      <c r="V14" s="11"/>
      <c r="W14" s="11"/>
      <c r="X14" s="11"/>
      <c r="Y14" s="11"/>
    </row>
    <row r="15">
      <c r="A15" s="138"/>
      <c r="B15" s="45"/>
      <c r="C15" s="72"/>
      <c r="D15" s="72"/>
      <c r="E15" s="146"/>
      <c r="F15" s="11"/>
      <c r="G15" s="11"/>
      <c r="H15" s="11"/>
      <c r="I15" s="11"/>
      <c r="J15" s="11"/>
      <c r="K15" s="11"/>
      <c r="L15" s="11"/>
      <c r="M15" s="11"/>
      <c r="N15" s="11"/>
      <c r="O15" s="11"/>
      <c r="P15" s="11"/>
      <c r="Q15" s="11"/>
      <c r="R15" s="11"/>
      <c r="S15" s="11"/>
      <c r="T15" s="11"/>
      <c r="U15" s="11"/>
      <c r="V15" s="11"/>
      <c r="W15" s="11"/>
      <c r="X15" s="11"/>
      <c r="Y15" s="11"/>
    </row>
    <row r="16">
      <c r="A16" s="140" t="s">
        <v>193</v>
      </c>
      <c r="B16" s="10"/>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91">
        <f>sum('Balance Sheet 2023'!E13:E15)</f>
        <v>312135</v>
      </c>
      <c r="E17" s="146"/>
      <c r="F17" s="11"/>
      <c r="G17" s="11"/>
      <c r="H17" s="11"/>
      <c r="I17" s="11"/>
      <c r="J17" s="11"/>
      <c r="K17" s="11"/>
      <c r="L17" s="11"/>
      <c r="M17" s="11"/>
      <c r="N17" s="11"/>
      <c r="O17" s="11"/>
      <c r="P17" s="11"/>
      <c r="Q17" s="11"/>
      <c r="R17" s="11"/>
      <c r="S17" s="11"/>
      <c r="T17" s="11"/>
      <c r="U17" s="11"/>
      <c r="V17" s="11"/>
      <c r="W17" s="11"/>
      <c r="X17" s="11"/>
      <c r="Y17" s="11"/>
    </row>
    <row r="18">
      <c r="A18" s="138"/>
      <c r="B18" s="37"/>
      <c r="C18" s="144" t="s">
        <v>191</v>
      </c>
      <c r="D18" s="91">
        <f>'Expenses 2023'!C40</f>
        <v>914317</v>
      </c>
      <c r="E18" s="146"/>
      <c r="F18" s="11"/>
      <c r="G18" s="11"/>
      <c r="H18" s="11"/>
      <c r="I18" s="11"/>
      <c r="J18" s="11"/>
      <c r="K18" s="11"/>
      <c r="L18" s="11"/>
      <c r="M18" s="11"/>
      <c r="N18" s="11"/>
      <c r="O18" s="11"/>
      <c r="P18" s="11"/>
      <c r="Q18" s="11"/>
      <c r="R18" s="11"/>
      <c r="S18" s="11"/>
      <c r="T18" s="11"/>
      <c r="U18" s="11"/>
      <c r="V18" s="11"/>
      <c r="W18" s="11"/>
      <c r="X18" s="11"/>
      <c r="Y18" s="11"/>
    </row>
    <row r="19">
      <c r="A19" s="138"/>
      <c r="B19" s="37"/>
      <c r="C19" s="144" t="s">
        <v>192</v>
      </c>
      <c r="D19" s="145">
        <f>D18/12</f>
        <v>76193.08333</v>
      </c>
      <c r="E19" s="146"/>
      <c r="F19" s="11"/>
      <c r="G19" s="11"/>
      <c r="H19" s="11"/>
      <c r="I19" s="11"/>
      <c r="J19" s="11"/>
      <c r="K19" s="11"/>
      <c r="L19" s="11"/>
      <c r="M19" s="11"/>
      <c r="N19" s="11"/>
      <c r="O19" s="11"/>
      <c r="P19" s="11"/>
      <c r="Q19" s="11"/>
      <c r="R19" s="11"/>
      <c r="S19" s="11"/>
      <c r="T19" s="11"/>
      <c r="U19" s="11"/>
      <c r="V19" s="11"/>
      <c r="W19" s="11"/>
      <c r="X19" s="11"/>
      <c r="Y19" s="11"/>
    </row>
    <row r="20">
      <c r="A20" s="138"/>
      <c r="B20" s="37"/>
      <c r="C20" s="147" t="s">
        <v>196</v>
      </c>
      <c r="D20" s="148">
        <f>D17/D19</f>
        <v>4.096631693</v>
      </c>
      <c r="E20" s="149" t="s">
        <v>187</v>
      </c>
      <c r="F20" s="11"/>
      <c r="G20" s="11"/>
      <c r="H20" s="11"/>
      <c r="I20" s="11"/>
      <c r="J20" s="11"/>
      <c r="K20" s="11"/>
      <c r="L20" s="11"/>
      <c r="M20" s="11"/>
      <c r="N20" s="11"/>
      <c r="O20" s="11"/>
      <c r="P20" s="11"/>
      <c r="Q20" s="11"/>
      <c r="R20" s="11"/>
      <c r="S20" s="11"/>
      <c r="T20" s="11"/>
      <c r="U20" s="11"/>
      <c r="V20" s="11"/>
      <c r="W20" s="11"/>
      <c r="X20" s="11"/>
      <c r="Y20" s="11"/>
    </row>
    <row r="21">
      <c r="A21" s="138"/>
      <c r="B21" s="37"/>
      <c r="C21" s="153" t="s">
        <v>197</v>
      </c>
      <c r="D21" s="154">
        <f>D20+D8</f>
        <v>22.66573191</v>
      </c>
      <c r="E21" s="155" t="s">
        <v>187</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10"/>
      <c r="C23" s="157"/>
      <c r="D23" s="93"/>
      <c r="E23" s="158"/>
      <c r="F23" s="54"/>
      <c r="G23" s="54"/>
      <c r="H23" s="54"/>
      <c r="I23" s="54"/>
      <c r="J23" s="54"/>
      <c r="K23" s="54"/>
      <c r="L23" s="54"/>
      <c r="M23" s="54"/>
      <c r="N23" s="54"/>
      <c r="O23" s="54"/>
      <c r="P23" s="54"/>
      <c r="Q23" s="54"/>
      <c r="R23" s="54"/>
      <c r="S23" s="54"/>
      <c r="T23" s="54"/>
      <c r="U23" s="54"/>
      <c r="V23" s="54"/>
      <c r="W23" s="54"/>
      <c r="X23" s="54"/>
      <c r="Y23" s="54"/>
    </row>
    <row r="24">
      <c r="A24" s="138"/>
      <c r="B24" s="143" t="s">
        <v>199</v>
      </c>
      <c r="C24" s="159"/>
      <c r="D24" s="160">
        <f>max('Revenues 2023'!E2:E7,'Revenues 2023'!F10:F15)</f>
        <v>1173367</v>
      </c>
      <c r="E24" s="161" t="s">
        <v>200</v>
      </c>
      <c r="F24" s="11"/>
      <c r="G24" s="11"/>
      <c r="H24" s="11"/>
      <c r="I24" s="11"/>
      <c r="J24" s="11"/>
      <c r="K24" s="11"/>
      <c r="L24" s="11"/>
      <c r="M24" s="11"/>
      <c r="N24" s="11"/>
      <c r="O24" s="11"/>
      <c r="P24" s="11"/>
      <c r="Q24" s="11"/>
      <c r="R24" s="11"/>
      <c r="S24" s="11"/>
      <c r="T24" s="11"/>
      <c r="U24" s="11"/>
      <c r="V24" s="11"/>
      <c r="W24" s="11"/>
      <c r="X24" s="11"/>
      <c r="Y24" s="11"/>
    </row>
    <row r="25">
      <c r="A25" s="138"/>
      <c r="B25" s="37"/>
      <c r="C25" s="144" t="s">
        <v>201</v>
      </c>
      <c r="D25" s="145">
        <f>'Revenues 2023'!F44</f>
        <v>1225332</v>
      </c>
      <c r="E25" s="146"/>
      <c r="F25" s="11"/>
      <c r="G25" s="11"/>
      <c r="H25" s="11"/>
      <c r="I25" s="11"/>
      <c r="J25" s="11"/>
      <c r="K25" s="11"/>
      <c r="L25" s="11"/>
      <c r="M25" s="11"/>
      <c r="N25" s="11"/>
      <c r="O25" s="11"/>
      <c r="P25" s="11"/>
      <c r="Q25" s="11"/>
      <c r="R25" s="11"/>
      <c r="S25" s="11"/>
      <c r="T25" s="11"/>
      <c r="U25" s="11"/>
      <c r="V25" s="11"/>
      <c r="W25" s="11"/>
      <c r="X25" s="11"/>
      <c r="Y25" s="11"/>
    </row>
    <row r="26">
      <c r="A26" s="138"/>
      <c r="B26" s="37"/>
      <c r="C26" s="147" t="s">
        <v>198</v>
      </c>
      <c r="D26" s="162">
        <f>D24/D25</f>
        <v>0.9575910855</v>
      </c>
      <c r="E26" s="149" t="s">
        <v>202</v>
      </c>
      <c r="F26" s="11"/>
      <c r="G26" s="11"/>
      <c r="H26" s="11"/>
      <c r="I26" s="11"/>
      <c r="J26" s="11"/>
      <c r="K26" s="11"/>
      <c r="L26" s="11"/>
      <c r="M26" s="11"/>
      <c r="N26" s="11"/>
      <c r="O26" s="11"/>
      <c r="P26" s="11"/>
      <c r="Q26" s="11"/>
      <c r="R26" s="11"/>
      <c r="S26" s="11"/>
      <c r="T26" s="11"/>
      <c r="U26" s="11"/>
      <c r="V26" s="11"/>
      <c r="W26" s="11"/>
      <c r="X26" s="11"/>
      <c r="Y26" s="11"/>
    </row>
    <row r="27">
      <c r="A27" s="138"/>
      <c r="B27" s="45"/>
      <c r="C27" s="72"/>
      <c r="D27" s="72"/>
      <c r="E27" s="146"/>
      <c r="F27" s="11"/>
      <c r="G27" s="11"/>
      <c r="H27" s="11"/>
      <c r="I27" s="11"/>
      <c r="J27" s="11"/>
      <c r="K27" s="11"/>
      <c r="L27" s="11"/>
      <c r="M27" s="11"/>
      <c r="N27" s="11"/>
      <c r="O27" s="11"/>
      <c r="P27" s="11"/>
      <c r="Q27" s="11"/>
      <c r="R27" s="11"/>
      <c r="S27" s="11"/>
      <c r="T27" s="11"/>
      <c r="U27" s="11"/>
      <c r="V27" s="11"/>
      <c r="W27" s="11"/>
      <c r="X27" s="11"/>
      <c r="Y27" s="11"/>
    </row>
    <row r="28">
      <c r="A28" s="140" t="s">
        <v>203</v>
      </c>
      <c r="B28" s="10"/>
      <c r="C28" s="157"/>
      <c r="D28" s="93"/>
      <c r="E28" s="158"/>
      <c r="F28" s="54"/>
      <c r="G28" s="54"/>
      <c r="H28" s="54"/>
      <c r="I28" s="54"/>
      <c r="J28" s="54"/>
      <c r="K28" s="54"/>
      <c r="L28" s="54"/>
      <c r="M28" s="54"/>
      <c r="N28" s="54"/>
      <c r="O28" s="54"/>
      <c r="P28" s="54"/>
      <c r="Q28" s="54"/>
      <c r="R28" s="54"/>
      <c r="S28" s="54"/>
      <c r="T28" s="54"/>
      <c r="U28" s="54"/>
      <c r="V28" s="54"/>
      <c r="W28" s="54"/>
      <c r="X28" s="54"/>
      <c r="Y28" s="54"/>
    </row>
    <row r="29">
      <c r="A29" s="138"/>
      <c r="B29" s="143" t="s">
        <v>204</v>
      </c>
      <c r="C29" s="144" t="s">
        <v>205</v>
      </c>
      <c r="D29" s="91">
        <f>SUM('Expenses 2023'!C7:C9)</f>
        <v>569801</v>
      </c>
      <c r="E29" s="146"/>
      <c r="F29" s="11"/>
      <c r="G29" s="11"/>
      <c r="H29" s="11"/>
      <c r="I29" s="11"/>
      <c r="J29" s="11"/>
      <c r="K29" s="11"/>
      <c r="L29" s="11"/>
      <c r="M29" s="11"/>
      <c r="N29" s="11"/>
      <c r="O29" s="11"/>
      <c r="P29" s="11"/>
      <c r="Q29" s="11"/>
      <c r="R29" s="11"/>
      <c r="S29" s="11"/>
      <c r="T29" s="11"/>
      <c r="U29" s="11"/>
      <c r="V29" s="11"/>
      <c r="W29" s="11"/>
      <c r="X29" s="11"/>
      <c r="Y29" s="11"/>
    </row>
    <row r="30">
      <c r="A30" s="138"/>
      <c r="B30" s="37"/>
      <c r="C30" s="144" t="s">
        <v>206</v>
      </c>
      <c r="D30" s="91">
        <f>SUM('Expenses 2023'!C10:C12)</f>
        <v>68516</v>
      </c>
      <c r="E30" s="146"/>
      <c r="F30" s="11"/>
      <c r="G30" s="11"/>
      <c r="H30" s="11"/>
      <c r="I30" s="11"/>
      <c r="J30" s="11"/>
      <c r="K30" s="11"/>
      <c r="L30" s="11"/>
      <c r="M30" s="11"/>
      <c r="N30" s="11"/>
      <c r="O30" s="11"/>
      <c r="P30" s="11"/>
      <c r="Q30" s="11"/>
      <c r="R30" s="11"/>
      <c r="S30" s="11"/>
      <c r="T30" s="11"/>
      <c r="U30" s="11"/>
      <c r="V30" s="11"/>
      <c r="W30" s="11"/>
      <c r="X30" s="11"/>
      <c r="Y30" s="11"/>
    </row>
    <row r="31">
      <c r="A31" s="138"/>
      <c r="B31" s="37"/>
      <c r="C31" s="144" t="s">
        <v>207</v>
      </c>
      <c r="D31" s="91">
        <f>sum(D29:D30)</f>
        <v>638317</v>
      </c>
      <c r="E31" s="146"/>
      <c r="F31" s="11"/>
      <c r="G31" s="11"/>
      <c r="H31" s="11"/>
      <c r="I31" s="11"/>
      <c r="J31" s="11"/>
      <c r="K31" s="11"/>
      <c r="L31" s="11"/>
      <c r="M31" s="11"/>
      <c r="N31" s="11"/>
      <c r="O31" s="11"/>
      <c r="P31" s="11"/>
      <c r="Q31" s="11"/>
      <c r="R31" s="11"/>
      <c r="S31" s="11"/>
      <c r="T31" s="11"/>
      <c r="U31" s="11"/>
      <c r="V31" s="11"/>
      <c r="W31" s="11"/>
      <c r="X31" s="11"/>
      <c r="Y31" s="11"/>
    </row>
    <row r="32">
      <c r="A32" s="138"/>
      <c r="B32" s="37"/>
      <c r="C32" s="144" t="s">
        <v>182</v>
      </c>
      <c r="D32" s="91">
        <f>'Expenses 2023'!C40</f>
        <v>914317</v>
      </c>
      <c r="E32" s="146"/>
      <c r="F32" s="11"/>
      <c r="G32" s="11"/>
      <c r="H32" s="11"/>
      <c r="I32" s="11"/>
      <c r="J32" s="11"/>
      <c r="K32" s="11"/>
      <c r="L32" s="11"/>
      <c r="M32" s="11"/>
      <c r="N32" s="11"/>
      <c r="O32" s="11"/>
      <c r="P32" s="11"/>
      <c r="Q32" s="11"/>
      <c r="R32" s="11"/>
      <c r="S32" s="11"/>
      <c r="T32" s="11"/>
      <c r="U32" s="11"/>
      <c r="V32" s="11"/>
      <c r="W32" s="11"/>
      <c r="X32" s="11"/>
      <c r="Y32" s="11"/>
    </row>
    <row r="33">
      <c r="A33" s="138"/>
      <c r="B33" s="37"/>
      <c r="C33" s="147" t="s">
        <v>208</v>
      </c>
      <c r="D33" s="162">
        <f>D31/D32</f>
        <v>0.6981353294</v>
      </c>
      <c r="E33" s="149" t="s">
        <v>209</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10"/>
      <c r="C35" s="157"/>
      <c r="D35" s="93"/>
      <c r="E35" s="158"/>
      <c r="F35" s="54"/>
      <c r="G35" s="54"/>
      <c r="H35" s="54"/>
      <c r="I35" s="54"/>
      <c r="J35" s="54"/>
      <c r="K35" s="54"/>
      <c r="L35" s="54"/>
      <c r="M35" s="54"/>
      <c r="N35" s="54"/>
      <c r="O35" s="54"/>
      <c r="P35" s="54"/>
      <c r="Q35" s="54"/>
      <c r="R35" s="54"/>
      <c r="S35" s="54"/>
      <c r="T35" s="54"/>
      <c r="U35" s="54"/>
      <c r="V35" s="54"/>
      <c r="W35" s="54"/>
      <c r="X35" s="54"/>
      <c r="Y35" s="54"/>
    </row>
    <row r="36">
      <c r="A36" s="138"/>
      <c r="B36" s="163" t="s">
        <v>211</v>
      </c>
      <c r="C36" s="144" t="s">
        <v>212</v>
      </c>
      <c r="D36" s="91">
        <f>SUM('Expenses 2023'!C10:C11)</f>
        <v>25512</v>
      </c>
      <c r="E36" s="146"/>
      <c r="F36" s="11"/>
      <c r="G36" s="11"/>
      <c r="H36" s="11"/>
      <c r="I36" s="11"/>
      <c r="J36" s="11"/>
      <c r="K36" s="11"/>
      <c r="L36" s="11"/>
      <c r="M36" s="11"/>
      <c r="N36" s="11"/>
      <c r="O36" s="11"/>
      <c r="P36" s="11"/>
      <c r="Q36" s="11"/>
      <c r="R36" s="11"/>
      <c r="S36" s="11"/>
      <c r="T36" s="11"/>
      <c r="U36" s="11"/>
      <c r="V36" s="11"/>
      <c r="W36" s="11"/>
      <c r="X36" s="11"/>
      <c r="Y36" s="11"/>
    </row>
    <row r="37">
      <c r="A37" s="138"/>
      <c r="B37" s="37"/>
      <c r="C37" s="144" t="s">
        <v>205</v>
      </c>
      <c r="D37" s="91">
        <f>SUM('Expenses 2023'!C7:C9)</f>
        <v>569801</v>
      </c>
      <c r="E37" s="146"/>
      <c r="F37" s="11"/>
      <c r="G37" s="11"/>
      <c r="H37" s="11"/>
      <c r="I37" s="11"/>
      <c r="J37" s="11"/>
      <c r="K37" s="11"/>
      <c r="L37" s="11"/>
      <c r="M37" s="11"/>
      <c r="N37" s="11"/>
      <c r="O37" s="11"/>
      <c r="P37" s="11"/>
      <c r="Q37" s="11"/>
      <c r="R37" s="11"/>
      <c r="S37" s="11"/>
      <c r="T37" s="11"/>
      <c r="U37" s="11"/>
      <c r="V37" s="11"/>
      <c r="W37" s="11"/>
      <c r="X37" s="11"/>
      <c r="Y37" s="11"/>
    </row>
    <row r="38">
      <c r="A38" s="138"/>
      <c r="B38" s="37"/>
      <c r="C38" s="147" t="s">
        <v>210</v>
      </c>
      <c r="D38" s="174">
        <f>if(D37=0,0,D36/D37)</f>
        <v>0.0447735262</v>
      </c>
      <c r="E38" s="149" t="s">
        <v>213</v>
      </c>
      <c r="F38" s="11"/>
      <c r="G38" s="11"/>
      <c r="H38" s="11"/>
      <c r="I38" s="11"/>
      <c r="J38" s="11"/>
      <c r="K38" s="11"/>
      <c r="L38" s="11"/>
      <c r="M38" s="11"/>
      <c r="N38" s="11"/>
      <c r="O38" s="11"/>
      <c r="P38" s="11"/>
      <c r="Q38" s="11"/>
      <c r="R38" s="11"/>
      <c r="S38" s="11"/>
      <c r="T38" s="11"/>
      <c r="U38" s="11"/>
      <c r="V38" s="11"/>
      <c r="W38" s="11"/>
      <c r="X38" s="11"/>
      <c r="Y38" s="11"/>
    </row>
    <row r="39">
      <c r="A39" s="138"/>
      <c r="B39" s="4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10"/>
      <c r="C40" s="93"/>
      <c r="D40" s="93"/>
      <c r="E40" s="158"/>
      <c r="F40" s="54"/>
      <c r="G40" s="54"/>
      <c r="H40" s="54"/>
      <c r="I40" s="54"/>
      <c r="J40" s="54"/>
      <c r="K40" s="54"/>
      <c r="L40" s="54"/>
      <c r="M40" s="54"/>
      <c r="N40" s="54"/>
      <c r="O40" s="54"/>
      <c r="P40" s="54"/>
      <c r="Q40" s="54"/>
      <c r="R40" s="54"/>
      <c r="S40" s="54"/>
      <c r="T40" s="54"/>
      <c r="U40" s="54"/>
      <c r="V40" s="54"/>
      <c r="W40" s="54"/>
      <c r="X40" s="54"/>
      <c r="Y40" s="54"/>
    </row>
    <row r="41">
      <c r="A41" s="138"/>
      <c r="B41" s="143" t="s">
        <v>215</v>
      </c>
      <c r="C41" s="147" t="s">
        <v>239</v>
      </c>
      <c r="D41" s="91">
        <f>'Expenses 2023'!D40</f>
        <v>631814</v>
      </c>
      <c r="E41" s="165">
        <f t="shared" ref="E41:E44" si="1">D41/$D$44</f>
        <v>0.6910229166</v>
      </c>
      <c r="F41" s="11"/>
      <c r="G41" s="11"/>
      <c r="H41" s="11"/>
      <c r="I41" s="11"/>
      <c r="J41" s="11"/>
      <c r="K41" s="11"/>
      <c r="L41" s="11"/>
      <c r="M41" s="11"/>
      <c r="N41" s="11"/>
      <c r="O41" s="11"/>
      <c r="P41" s="11"/>
      <c r="Q41" s="11"/>
      <c r="R41" s="11"/>
      <c r="S41" s="11"/>
      <c r="T41" s="11"/>
      <c r="U41" s="11"/>
      <c r="V41" s="11"/>
      <c r="W41" s="11"/>
      <c r="X41" s="11"/>
      <c r="Y41" s="11"/>
    </row>
    <row r="42">
      <c r="A42" s="138"/>
      <c r="B42" s="37"/>
      <c r="C42" s="147" t="s">
        <v>217</v>
      </c>
      <c r="D42" s="145">
        <f>'Expenses 2023'!E40</f>
        <v>223153</v>
      </c>
      <c r="E42" s="165">
        <f t="shared" si="1"/>
        <v>0.2440652421</v>
      </c>
      <c r="F42" s="11"/>
      <c r="G42" s="11"/>
      <c r="H42" s="11"/>
      <c r="I42" s="11"/>
      <c r="J42" s="11"/>
      <c r="K42" s="11"/>
      <c r="L42" s="11"/>
      <c r="M42" s="11"/>
      <c r="N42" s="11"/>
      <c r="O42" s="11"/>
      <c r="P42" s="11"/>
      <c r="Q42" s="11"/>
      <c r="R42" s="11"/>
      <c r="S42" s="11"/>
      <c r="T42" s="11"/>
      <c r="U42" s="11"/>
      <c r="V42" s="11"/>
      <c r="W42" s="11"/>
      <c r="X42" s="11"/>
      <c r="Y42" s="11"/>
    </row>
    <row r="43">
      <c r="A43" s="138"/>
      <c r="B43" s="37"/>
      <c r="C43" s="147" t="s">
        <v>218</v>
      </c>
      <c r="D43" s="145">
        <f>'Expenses 2023'!F40</f>
        <v>59350</v>
      </c>
      <c r="E43" s="165">
        <f t="shared" si="1"/>
        <v>0.0649118413</v>
      </c>
      <c r="F43" s="11"/>
      <c r="G43" s="11"/>
      <c r="H43" s="11"/>
      <c r="I43" s="11"/>
      <c r="J43" s="11"/>
      <c r="K43" s="11"/>
      <c r="L43" s="11"/>
      <c r="M43" s="11"/>
      <c r="N43" s="11"/>
      <c r="O43" s="11"/>
      <c r="P43" s="11"/>
      <c r="Q43" s="11"/>
      <c r="R43" s="11"/>
      <c r="S43" s="11"/>
      <c r="T43" s="11"/>
      <c r="U43" s="11"/>
      <c r="V43" s="11"/>
      <c r="W43" s="11"/>
      <c r="X43" s="11"/>
      <c r="Y43" s="11"/>
    </row>
    <row r="44">
      <c r="A44" s="138"/>
      <c r="B44" s="37"/>
      <c r="C44" s="144" t="s">
        <v>182</v>
      </c>
      <c r="D44" s="145">
        <f>sum(D41:D43)</f>
        <v>914317</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72"/>
      <c r="D45" s="72"/>
      <c r="E45" s="146"/>
      <c r="F45" s="11"/>
      <c r="G45" s="11"/>
      <c r="H45" s="11"/>
      <c r="I45" s="11"/>
      <c r="J45" s="11"/>
      <c r="K45" s="11"/>
      <c r="L45" s="11"/>
      <c r="M45" s="11"/>
      <c r="N45" s="11"/>
      <c r="O45" s="11"/>
      <c r="P45" s="11"/>
      <c r="Q45" s="11"/>
      <c r="R45" s="11"/>
      <c r="S45" s="11"/>
      <c r="T45" s="11"/>
      <c r="U45" s="11"/>
      <c r="V45" s="11"/>
      <c r="W45" s="11"/>
      <c r="X45" s="11"/>
      <c r="Y45" s="11"/>
    </row>
    <row r="46">
      <c r="A46" s="140" t="s">
        <v>219</v>
      </c>
      <c r="B46" s="10"/>
      <c r="C46" s="157"/>
      <c r="D46" s="93"/>
      <c r="E46" s="158"/>
      <c r="F46" s="54"/>
      <c r="G46" s="54"/>
      <c r="H46" s="54"/>
      <c r="I46" s="54"/>
      <c r="J46" s="54"/>
      <c r="K46" s="54"/>
      <c r="L46" s="54"/>
      <c r="M46" s="54"/>
      <c r="N46" s="54"/>
      <c r="O46" s="54"/>
      <c r="P46" s="54"/>
      <c r="Q46" s="54"/>
      <c r="R46" s="54"/>
      <c r="S46" s="54"/>
      <c r="T46" s="54"/>
      <c r="U46" s="54"/>
      <c r="V46" s="54"/>
      <c r="W46" s="54"/>
      <c r="X46" s="54"/>
      <c r="Y46" s="54"/>
    </row>
    <row r="47">
      <c r="A47" s="138"/>
      <c r="B47" s="143" t="s">
        <v>220</v>
      </c>
      <c r="C47" s="144" t="s">
        <v>221</v>
      </c>
      <c r="D47" s="145">
        <f>'Revenues 2023'!F9</f>
        <v>1173367</v>
      </c>
      <c r="E47" s="146"/>
      <c r="F47" s="11"/>
      <c r="G47" s="11"/>
      <c r="H47" s="11"/>
      <c r="I47" s="11"/>
      <c r="J47" s="11"/>
      <c r="K47" s="11"/>
      <c r="L47" s="11"/>
      <c r="M47" s="11"/>
      <c r="N47" s="11"/>
      <c r="O47" s="11"/>
      <c r="P47" s="11"/>
      <c r="Q47" s="11"/>
      <c r="R47" s="11"/>
      <c r="S47" s="11"/>
      <c r="T47" s="11"/>
      <c r="U47" s="11"/>
      <c r="V47" s="11"/>
      <c r="W47" s="11"/>
      <c r="X47" s="11"/>
      <c r="Y47" s="11"/>
    </row>
    <row r="48">
      <c r="A48" s="138"/>
      <c r="B48" s="37"/>
      <c r="C48" s="144" t="s">
        <v>222</v>
      </c>
      <c r="D48" s="145">
        <f>'Expenses 2023'!F40</f>
        <v>59350</v>
      </c>
      <c r="E48" s="146"/>
      <c r="F48" s="11"/>
      <c r="G48" s="11"/>
      <c r="H48" s="11"/>
      <c r="I48" s="11"/>
      <c r="J48" s="11"/>
      <c r="K48" s="11"/>
      <c r="L48" s="11"/>
      <c r="M48" s="11"/>
      <c r="N48" s="11"/>
      <c r="O48" s="11"/>
      <c r="P48" s="11"/>
      <c r="Q48" s="11"/>
      <c r="R48" s="11"/>
      <c r="S48" s="11"/>
      <c r="T48" s="11"/>
      <c r="U48" s="11"/>
      <c r="V48" s="11"/>
      <c r="W48" s="11"/>
      <c r="X48" s="11"/>
      <c r="Y48" s="11"/>
    </row>
    <row r="49">
      <c r="A49" s="138"/>
      <c r="B49" s="37"/>
      <c r="C49" s="147" t="s">
        <v>223</v>
      </c>
      <c r="D49" s="164">
        <f>if(D48=0,0,D47/D48)</f>
        <v>19.77029486</v>
      </c>
      <c r="E49" s="149" t="s">
        <v>224</v>
      </c>
      <c r="F49" s="11"/>
      <c r="G49" s="11"/>
      <c r="H49" s="11"/>
      <c r="I49" s="11"/>
      <c r="J49" s="11"/>
      <c r="K49" s="11"/>
      <c r="L49" s="11"/>
      <c r="M49" s="11"/>
      <c r="N49" s="11"/>
      <c r="O49" s="11"/>
      <c r="P49" s="11"/>
      <c r="Q49" s="11"/>
      <c r="R49" s="11"/>
      <c r="S49" s="11"/>
      <c r="T49" s="11"/>
      <c r="U49" s="11"/>
      <c r="V49" s="11"/>
      <c r="W49" s="11"/>
      <c r="X49" s="11"/>
      <c r="Y49" s="11"/>
    </row>
    <row r="50">
      <c r="A50" s="138"/>
      <c r="B50" s="45"/>
      <c r="C50" s="72"/>
      <c r="D50" s="72"/>
      <c r="E50" s="146"/>
      <c r="F50" s="11"/>
      <c r="G50" s="11"/>
      <c r="H50" s="11"/>
      <c r="I50" s="11"/>
      <c r="J50" s="11"/>
      <c r="K50" s="11"/>
      <c r="L50" s="11"/>
      <c r="M50" s="11"/>
      <c r="N50" s="11"/>
      <c r="O50" s="11"/>
      <c r="P50" s="11"/>
      <c r="Q50" s="11"/>
      <c r="R50" s="11"/>
      <c r="S50" s="11"/>
      <c r="T50" s="11"/>
      <c r="U50" s="11"/>
      <c r="V50" s="11"/>
      <c r="W50" s="11"/>
      <c r="X50" s="11"/>
      <c r="Y50" s="11"/>
    </row>
    <row r="51">
      <c r="A51" s="166" t="s">
        <v>225</v>
      </c>
      <c r="B51" s="10"/>
      <c r="C51" s="157"/>
      <c r="D51" s="93"/>
      <c r="E51" s="158"/>
      <c r="F51" s="54"/>
      <c r="G51" s="54"/>
      <c r="H51" s="54"/>
      <c r="I51" s="54"/>
      <c r="J51" s="54"/>
      <c r="K51" s="54"/>
      <c r="L51" s="54"/>
      <c r="M51" s="54"/>
      <c r="N51" s="54"/>
      <c r="O51" s="54"/>
      <c r="P51" s="54"/>
      <c r="Q51" s="54"/>
      <c r="R51" s="54"/>
      <c r="S51" s="54"/>
      <c r="T51" s="54"/>
      <c r="U51" s="54"/>
      <c r="V51" s="54"/>
      <c r="W51" s="54"/>
      <c r="X51" s="54"/>
      <c r="Y51" s="54"/>
    </row>
    <row r="52">
      <c r="A52" s="138"/>
      <c r="B52" s="143" t="s">
        <v>226</v>
      </c>
      <c r="C52" s="144" t="s">
        <v>227</v>
      </c>
      <c r="D52" s="145">
        <f>sum('Balance Sheet 2023'!E2:E10)</f>
        <v>1464837</v>
      </c>
      <c r="E52" s="146"/>
      <c r="F52" s="11"/>
      <c r="G52" s="11"/>
      <c r="H52" s="11"/>
      <c r="I52" s="11"/>
      <c r="J52" s="11"/>
      <c r="K52" s="11"/>
      <c r="L52" s="11"/>
      <c r="M52" s="11"/>
      <c r="N52" s="11"/>
      <c r="O52" s="11"/>
      <c r="P52" s="11"/>
      <c r="Q52" s="11"/>
      <c r="R52" s="11"/>
      <c r="S52" s="11"/>
      <c r="T52" s="11"/>
      <c r="U52" s="11"/>
      <c r="V52" s="11"/>
      <c r="W52" s="11"/>
      <c r="X52" s="11"/>
      <c r="Y52" s="11"/>
    </row>
    <row r="53">
      <c r="A53" s="138"/>
      <c r="B53" s="37"/>
      <c r="C53" s="144" t="s">
        <v>228</v>
      </c>
      <c r="D53" s="145">
        <f>sum('Balance Sheet 2023'!E19:E22)</f>
        <v>0</v>
      </c>
      <c r="E53" s="146"/>
      <c r="F53" s="11"/>
      <c r="G53" s="11"/>
      <c r="H53" s="11"/>
      <c r="I53" s="11"/>
      <c r="J53" s="11"/>
      <c r="K53" s="11"/>
      <c r="L53" s="11"/>
      <c r="M53" s="11"/>
      <c r="N53" s="11"/>
      <c r="O53" s="11"/>
      <c r="P53" s="11"/>
      <c r="Q53" s="11"/>
      <c r="R53" s="11"/>
      <c r="S53" s="11"/>
      <c r="T53" s="11"/>
      <c r="U53" s="11"/>
      <c r="V53" s="11"/>
      <c r="W53" s="11"/>
      <c r="X53" s="11"/>
      <c r="Y53" s="11"/>
    </row>
    <row r="54">
      <c r="A54" s="138"/>
      <c r="B54" s="37"/>
      <c r="C54" s="147" t="s">
        <v>229</v>
      </c>
      <c r="D54" s="174">
        <f>if(D53=0,0,D52/D53)</f>
        <v>0</v>
      </c>
      <c r="E54" s="149" t="s">
        <v>230</v>
      </c>
      <c r="F54" s="11"/>
      <c r="G54" s="11"/>
      <c r="H54" s="11"/>
      <c r="I54" s="11"/>
      <c r="J54" s="11"/>
      <c r="K54" s="11"/>
      <c r="L54" s="11"/>
      <c r="M54" s="11"/>
      <c r="N54" s="11"/>
      <c r="O54" s="11"/>
      <c r="P54" s="11"/>
      <c r="Q54" s="11"/>
      <c r="R54" s="11"/>
      <c r="S54" s="11"/>
      <c r="T54" s="11"/>
      <c r="U54" s="11"/>
      <c r="V54" s="11"/>
      <c r="W54" s="11"/>
      <c r="X54" s="11"/>
      <c r="Y54" s="11"/>
    </row>
    <row r="55">
      <c r="A55" s="138"/>
      <c r="B55" s="45"/>
      <c r="C55" s="72"/>
      <c r="D55" s="72"/>
      <c r="E55" s="146"/>
      <c r="F55" s="11"/>
      <c r="G55" s="11"/>
      <c r="H55" s="11"/>
      <c r="I55" s="11"/>
      <c r="J55" s="11"/>
      <c r="K55" s="11"/>
      <c r="L55" s="11"/>
      <c r="M55" s="11"/>
      <c r="N55" s="11"/>
      <c r="O55" s="11"/>
      <c r="P55" s="11"/>
      <c r="Q55" s="11"/>
      <c r="R55" s="11"/>
      <c r="S55" s="11"/>
      <c r="T55" s="11"/>
      <c r="U55" s="11"/>
      <c r="V55" s="11"/>
      <c r="W55" s="11"/>
      <c r="X55" s="11"/>
      <c r="Y55" s="11"/>
    </row>
    <row r="56">
      <c r="A56" s="140" t="s">
        <v>231</v>
      </c>
      <c r="B56" s="10"/>
      <c r="C56" s="157"/>
      <c r="D56" s="93"/>
      <c r="E56" s="158"/>
      <c r="F56" s="54"/>
      <c r="G56" s="54"/>
      <c r="H56" s="54"/>
      <c r="I56" s="54"/>
      <c r="J56" s="54"/>
      <c r="K56" s="54"/>
      <c r="L56" s="54"/>
      <c r="M56" s="54"/>
      <c r="N56" s="54"/>
      <c r="O56" s="54"/>
      <c r="P56" s="54"/>
      <c r="Q56" s="54"/>
      <c r="R56" s="54"/>
      <c r="S56" s="54"/>
      <c r="T56" s="54"/>
      <c r="U56" s="54"/>
      <c r="V56" s="54"/>
      <c r="W56" s="54"/>
      <c r="X56" s="54"/>
      <c r="Y56" s="54"/>
    </row>
    <row r="57">
      <c r="A57" s="138"/>
      <c r="B57" s="143" t="s">
        <v>232</v>
      </c>
      <c r="C57" s="144" t="s">
        <v>233</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37"/>
      <c r="C58" s="144" t="s">
        <v>234</v>
      </c>
      <c r="D58" s="145">
        <f>'Balance Sheet 2023'!E18</f>
        <v>1776972</v>
      </c>
      <c r="E58" s="146"/>
      <c r="F58" s="11"/>
      <c r="G58" s="11"/>
      <c r="H58" s="11"/>
      <c r="I58" s="11"/>
      <c r="J58" s="11"/>
      <c r="K58" s="11"/>
      <c r="L58" s="11"/>
      <c r="M58" s="11"/>
      <c r="N58" s="11"/>
      <c r="O58" s="11"/>
      <c r="P58" s="11"/>
      <c r="Q58" s="11"/>
      <c r="R58" s="11"/>
      <c r="S58" s="11"/>
      <c r="T58" s="11"/>
      <c r="U58" s="11"/>
      <c r="V58" s="11"/>
      <c r="W58" s="11"/>
      <c r="X58" s="11"/>
      <c r="Y58" s="11"/>
    </row>
    <row r="59">
      <c r="A59" s="138"/>
      <c r="B59" s="3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45"/>
      <c r="C60" s="72"/>
      <c r="D60" s="7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5" t="s">
        <v>152</v>
      </c>
      <c r="B63" s="10"/>
      <c r="C63" s="106"/>
      <c r="D63" s="108"/>
      <c r="E63" s="109"/>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FAUNALYTICS</v>
      </c>
      <c r="B1" s="10"/>
      <c r="C1" s="2">
        <f>'Ratios 2023'!B1+1</f>
        <v>2024</v>
      </c>
      <c r="D1" s="15"/>
      <c r="E1" s="15"/>
      <c r="F1" s="19" t="s">
        <v>10</v>
      </c>
      <c r="G1" s="11"/>
      <c r="H1" s="11"/>
      <c r="I1" s="11"/>
      <c r="J1" s="11"/>
      <c r="K1" s="11"/>
      <c r="L1" s="11"/>
      <c r="M1" s="11"/>
      <c r="N1" s="11"/>
      <c r="O1" s="11"/>
      <c r="P1" s="11"/>
      <c r="Q1" s="11"/>
      <c r="R1" s="11"/>
      <c r="S1" s="11"/>
      <c r="T1" s="11"/>
      <c r="U1" s="11"/>
      <c r="V1" s="11"/>
      <c r="W1" s="11"/>
      <c r="X1" s="11"/>
      <c r="Y1" s="11"/>
      <c r="Z1" s="11"/>
    </row>
    <row r="2">
      <c r="A2" s="23" t="s">
        <v>26</v>
      </c>
      <c r="B2" s="28" t="s">
        <v>28</v>
      </c>
      <c r="C2" s="29" t="s">
        <v>34</v>
      </c>
      <c r="D2" s="32"/>
      <c r="E2" s="34">
        <v>0.0</v>
      </c>
      <c r="F2" s="32"/>
      <c r="G2" s="11"/>
      <c r="H2" s="11"/>
      <c r="I2" s="11"/>
      <c r="J2" s="11"/>
      <c r="K2" s="11"/>
      <c r="L2" s="11"/>
      <c r="M2" s="11"/>
      <c r="N2" s="11"/>
      <c r="O2" s="11"/>
      <c r="P2" s="11"/>
      <c r="Q2" s="11"/>
      <c r="R2" s="11"/>
      <c r="S2" s="11"/>
      <c r="T2" s="11"/>
      <c r="U2" s="11"/>
      <c r="V2" s="11"/>
      <c r="W2" s="11"/>
      <c r="X2" s="11"/>
      <c r="Y2" s="11"/>
      <c r="Z2" s="11"/>
    </row>
    <row r="3">
      <c r="A3" s="37"/>
      <c r="B3" s="28" t="s">
        <v>38</v>
      </c>
      <c r="C3" s="29" t="s">
        <v>40</v>
      </c>
      <c r="D3" s="32"/>
      <c r="E3" s="38">
        <v>0.0</v>
      </c>
      <c r="F3" s="32"/>
      <c r="G3" s="11"/>
      <c r="H3" s="11"/>
      <c r="I3" s="11"/>
      <c r="J3" s="11"/>
      <c r="K3" s="11"/>
      <c r="L3" s="11"/>
      <c r="M3" s="11"/>
      <c r="N3" s="11"/>
      <c r="O3" s="11"/>
      <c r="P3" s="11"/>
      <c r="Q3" s="11"/>
      <c r="R3" s="11"/>
      <c r="S3" s="11"/>
      <c r="T3" s="11"/>
      <c r="U3" s="11"/>
      <c r="V3" s="11"/>
      <c r="W3" s="11"/>
      <c r="X3" s="11"/>
      <c r="Y3" s="11"/>
      <c r="Z3" s="11"/>
    </row>
    <row r="4">
      <c r="A4" s="37"/>
      <c r="B4" s="28" t="s">
        <v>41</v>
      </c>
      <c r="C4" s="29" t="s">
        <v>42</v>
      </c>
      <c r="D4" s="32"/>
      <c r="E4" s="38">
        <v>0.0</v>
      </c>
      <c r="F4" s="15"/>
      <c r="G4" s="11"/>
      <c r="H4" s="11"/>
      <c r="I4" s="11"/>
      <c r="J4" s="11"/>
      <c r="K4" s="11"/>
      <c r="L4" s="11"/>
      <c r="M4" s="11"/>
      <c r="N4" s="11"/>
      <c r="O4" s="11"/>
      <c r="P4" s="11"/>
      <c r="Q4" s="11"/>
      <c r="R4" s="11"/>
      <c r="S4" s="11"/>
      <c r="T4" s="11"/>
      <c r="U4" s="11"/>
      <c r="V4" s="11"/>
      <c r="W4" s="11"/>
      <c r="X4" s="11"/>
      <c r="Y4" s="11"/>
      <c r="Z4" s="11"/>
    </row>
    <row r="5">
      <c r="A5" s="37"/>
      <c r="B5" s="28" t="s">
        <v>44</v>
      </c>
      <c r="C5" s="29" t="s">
        <v>45</v>
      </c>
      <c r="D5" s="32"/>
      <c r="E5" s="38">
        <v>0.0</v>
      </c>
      <c r="F5" s="15"/>
      <c r="G5" s="11"/>
      <c r="H5" s="11"/>
      <c r="I5" s="11"/>
      <c r="J5" s="11"/>
      <c r="K5" s="11"/>
      <c r="L5" s="11"/>
      <c r="M5" s="11"/>
      <c r="N5" s="11"/>
      <c r="O5" s="11"/>
      <c r="P5" s="11"/>
      <c r="Q5" s="11"/>
      <c r="R5" s="11"/>
      <c r="S5" s="11"/>
      <c r="T5" s="11"/>
      <c r="U5" s="11"/>
      <c r="V5" s="11"/>
      <c r="W5" s="11"/>
      <c r="X5" s="11"/>
      <c r="Y5" s="11"/>
      <c r="Z5" s="11"/>
    </row>
    <row r="6">
      <c r="A6" s="37"/>
      <c r="B6" s="28" t="s">
        <v>47</v>
      </c>
      <c r="C6" s="29" t="s">
        <v>48</v>
      </c>
      <c r="D6" s="32"/>
      <c r="E6" s="38">
        <v>0.0</v>
      </c>
      <c r="F6" s="15"/>
      <c r="G6" s="11"/>
      <c r="H6" s="11"/>
      <c r="I6" s="11"/>
      <c r="J6" s="11"/>
      <c r="K6" s="11"/>
      <c r="L6" s="11"/>
      <c r="M6" s="11"/>
      <c r="N6" s="11"/>
      <c r="O6" s="11"/>
      <c r="P6" s="11"/>
      <c r="Q6" s="11"/>
      <c r="R6" s="11"/>
      <c r="S6" s="11"/>
      <c r="T6" s="11"/>
      <c r="U6" s="11"/>
      <c r="V6" s="11"/>
      <c r="W6" s="11"/>
      <c r="X6" s="11"/>
      <c r="Y6" s="11"/>
      <c r="Z6" s="11"/>
    </row>
    <row r="7">
      <c r="A7" s="37"/>
      <c r="B7" s="28" t="s">
        <v>50</v>
      </c>
      <c r="C7" s="31" t="s">
        <v>51</v>
      </c>
      <c r="D7" s="32"/>
      <c r="E7" s="38">
        <v>1383592.0</v>
      </c>
      <c r="F7" s="15"/>
      <c r="G7" s="11"/>
      <c r="H7" s="11"/>
      <c r="I7" s="11"/>
      <c r="J7" s="11"/>
      <c r="K7" s="11"/>
      <c r="L7" s="11"/>
      <c r="M7" s="11"/>
      <c r="N7" s="11"/>
      <c r="O7" s="11"/>
      <c r="P7" s="11"/>
      <c r="Q7" s="11"/>
      <c r="R7" s="11"/>
      <c r="S7" s="11"/>
      <c r="T7" s="11"/>
      <c r="U7" s="11"/>
      <c r="V7" s="11"/>
      <c r="W7" s="11"/>
      <c r="X7" s="11"/>
      <c r="Y7" s="11"/>
      <c r="Z7" s="11"/>
    </row>
    <row r="8">
      <c r="A8" s="45"/>
      <c r="B8" s="28" t="s">
        <v>54</v>
      </c>
      <c r="C8" s="29" t="s">
        <v>55</v>
      </c>
      <c r="D8" s="32"/>
      <c r="E8" s="38">
        <v>2517.0</v>
      </c>
      <c r="F8" s="15"/>
      <c r="G8" s="11"/>
      <c r="H8" s="11"/>
      <c r="I8" s="11"/>
      <c r="J8" s="11"/>
      <c r="K8" s="11"/>
      <c r="L8" s="11"/>
      <c r="M8" s="11"/>
      <c r="N8" s="11"/>
      <c r="O8" s="11"/>
      <c r="P8" s="11"/>
      <c r="Q8" s="11"/>
      <c r="R8" s="11"/>
      <c r="S8" s="11"/>
      <c r="T8" s="11"/>
      <c r="U8" s="11"/>
      <c r="V8" s="11"/>
      <c r="W8" s="11"/>
      <c r="X8" s="11"/>
      <c r="Y8" s="11"/>
      <c r="Z8" s="11"/>
    </row>
    <row r="9">
      <c r="A9" s="47"/>
      <c r="B9" s="48" t="s">
        <v>64</v>
      </c>
      <c r="C9" s="49" t="s">
        <v>67</v>
      </c>
      <c r="D9" s="50"/>
      <c r="E9" s="50"/>
      <c r="F9" s="53">
        <f>SUM(E2:E7)</f>
        <v>1383592</v>
      </c>
      <c r="G9" s="54"/>
      <c r="H9" s="54"/>
      <c r="I9" s="54"/>
      <c r="J9" s="54"/>
      <c r="K9" s="54"/>
      <c r="L9" s="54"/>
      <c r="M9" s="54"/>
      <c r="N9" s="54"/>
      <c r="O9" s="54"/>
      <c r="P9" s="54"/>
      <c r="Q9" s="54"/>
      <c r="R9" s="54"/>
      <c r="S9" s="54"/>
      <c r="T9" s="54"/>
      <c r="U9" s="54"/>
      <c r="V9" s="54"/>
      <c r="W9" s="54"/>
      <c r="X9" s="54"/>
      <c r="Y9" s="54"/>
      <c r="Z9" s="54"/>
    </row>
    <row r="10">
      <c r="A10" s="23" t="s">
        <v>73</v>
      </c>
      <c r="B10" s="57" t="s">
        <v>77</v>
      </c>
      <c r="C10" s="58" t="s">
        <v>78</v>
      </c>
      <c r="D10" s="30"/>
      <c r="E10" s="30"/>
      <c r="F10" s="34">
        <v>72396.0</v>
      </c>
      <c r="G10" s="11"/>
      <c r="H10" s="11"/>
      <c r="I10" s="11"/>
      <c r="J10" s="11"/>
      <c r="K10" s="11"/>
      <c r="L10" s="11"/>
      <c r="M10" s="11"/>
      <c r="N10" s="11"/>
      <c r="O10" s="11"/>
      <c r="P10" s="11"/>
      <c r="Q10" s="11"/>
      <c r="R10" s="11"/>
      <c r="S10" s="11"/>
      <c r="T10" s="11"/>
      <c r="U10" s="11"/>
      <c r="V10" s="11"/>
      <c r="W10" s="11"/>
      <c r="X10" s="11"/>
      <c r="Y10" s="11"/>
      <c r="Z10" s="11"/>
    </row>
    <row r="11">
      <c r="A11" s="37"/>
      <c r="B11" s="28" t="s">
        <v>38</v>
      </c>
      <c r="C11" s="58"/>
      <c r="D11" s="59"/>
      <c r="E11" s="59"/>
      <c r="F11" s="60">
        <v>0.0</v>
      </c>
      <c r="G11" s="11"/>
      <c r="H11" s="11"/>
      <c r="I11" s="11"/>
      <c r="J11" s="11"/>
      <c r="K11" s="11"/>
      <c r="L11" s="11"/>
      <c r="M11" s="11"/>
      <c r="N11" s="11"/>
      <c r="O11" s="11"/>
      <c r="P11" s="11"/>
      <c r="Q11" s="11"/>
      <c r="R11" s="11"/>
      <c r="S11" s="11"/>
      <c r="T11" s="11"/>
      <c r="U11" s="11"/>
      <c r="V11" s="11"/>
      <c r="W11" s="11"/>
      <c r="X11" s="11"/>
      <c r="Y11" s="11"/>
      <c r="Z11" s="11"/>
    </row>
    <row r="12">
      <c r="A12" s="37"/>
      <c r="B12" s="28" t="s">
        <v>41</v>
      </c>
      <c r="C12" s="58"/>
      <c r="D12" s="59"/>
      <c r="E12" s="59"/>
      <c r="F12" s="60">
        <v>0.0</v>
      </c>
      <c r="G12" s="11"/>
      <c r="H12" s="11"/>
      <c r="I12" s="11"/>
      <c r="J12" s="11"/>
      <c r="K12" s="11"/>
      <c r="L12" s="11"/>
      <c r="M12" s="11"/>
      <c r="N12" s="11"/>
      <c r="O12" s="11"/>
      <c r="P12" s="11"/>
      <c r="Q12" s="11"/>
      <c r="R12" s="11"/>
      <c r="S12" s="11"/>
      <c r="T12" s="11"/>
      <c r="U12" s="11"/>
      <c r="V12" s="11"/>
      <c r="W12" s="11"/>
      <c r="X12" s="11"/>
      <c r="Y12" s="11"/>
      <c r="Z12" s="11"/>
    </row>
    <row r="13">
      <c r="A13" s="37"/>
      <c r="B13" s="28" t="s">
        <v>44</v>
      </c>
      <c r="C13" s="61"/>
      <c r="D13" s="59"/>
      <c r="E13" s="59"/>
      <c r="F13" s="60">
        <v>0.0</v>
      </c>
      <c r="G13" s="11"/>
      <c r="H13" s="11"/>
      <c r="I13" s="11"/>
      <c r="J13" s="11"/>
      <c r="K13" s="11"/>
      <c r="L13" s="11"/>
      <c r="M13" s="11"/>
      <c r="N13" s="11"/>
      <c r="O13" s="11"/>
      <c r="P13" s="11"/>
      <c r="Q13" s="11"/>
      <c r="R13" s="11"/>
      <c r="S13" s="11"/>
      <c r="T13" s="11"/>
      <c r="U13" s="11"/>
      <c r="V13" s="11"/>
      <c r="W13" s="11"/>
      <c r="X13" s="11"/>
      <c r="Y13" s="11"/>
      <c r="Z13" s="11"/>
    </row>
    <row r="14">
      <c r="A14" s="37"/>
      <c r="B14" s="28" t="s">
        <v>47</v>
      </c>
      <c r="C14" s="61"/>
      <c r="D14" s="59"/>
      <c r="E14" s="59"/>
      <c r="F14" s="60">
        <v>0.0</v>
      </c>
      <c r="G14" s="11"/>
      <c r="H14" s="11"/>
      <c r="I14" s="11"/>
      <c r="J14" s="11"/>
      <c r="K14" s="11"/>
      <c r="L14" s="11"/>
      <c r="M14" s="11"/>
      <c r="N14" s="11"/>
      <c r="O14" s="11"/>
      <c r="P14" s="11"/>
      <c r="Q14" s="11"/>
      <c r="R14" s="11"/>
      <c r="S14" s="11"/>
      <c r="T14" s="11"/>
      <c r="U14" s="11"/>
      <c r="V14" s="11"/>
      <c r="W14" s="11"/>
      <c r="X14" s="11"/>
      <c r="Y14" s="11"/>
      <c r="Z14" s="11"/>
    </row>
    <row r="15">
      <c r="A15" s="45"/>
      <c r="B15" s="28" t="s">
        <v>50</v>
      </c>
      <c r="C15" s="61"/>
      <c r="D15" s="59"/>
      <c r="E15" s="59"/>
      <c r="F15" s="60">
        <v>0.0</v>
      </c>
      <c r="G15" s="11"/>
      <c r="H15" s="11"/>
      <c r="I15" s="11"/>
      <c r="J15" s="11"/>
      <c r="K15" s="11"/>
      <c r="L15" s="11"/>
      <c r="M15" s="11"/>
      <c r="N15" s="11"/>
      <c r="O15" s="11"/>
      <c r="P15" s="11"/>
      <c r="Q15" s="11"/>
      <c r="R15" s="11"/>
      <c r="S15" s="11"/>
      <c r="T15" s="11"/>
      <c r="U15" s="11"/>
      <c r="V15" s="11"/>
      <c r="W15" s="11"/>
      <c r="X15" s="11"/>
      <c r="Y15" s="11"/>
      <c r="Z15" s="11"/>
    </row>
    <row r="16">
      <c r="A16" s="66"/>
      <c r="B16" s="48" t="s">
        <v>54</v>
      </c>
      <c r="C16" s="49" t="s">
        <v>94</v>
      </c>
      <c r="D16" s="53"/>
      <c r="E16" s="53"/>
      <c r="F16" s="53">
        <f>sum(F10:F15)</f>
        <v>72396</v>
      </c>
      <c r="G16" s="54"/>
      <c r="H16" s="54"/>
      <c r="I16" s="54"/>
      <c r="J16" s="54"/>
      <c r="K16" s="54"/>
      <c r="L16" s="54"/>
      <c r="M16" s="54"/>
      <c r="N16" s="54"/>
      <c r="O16" s="54"/>
      <c r="P16" s="54"/>
      <c r="Q16" s="54"/>
      <c r="R16" s="54"/>
      <c r="S16" s="54"/>
      <c r="T16" s="54"/>
      <c r="U16" s="54"/>
      <c r="V16" s="54"/>
      <c r="W16" s="54"/>
      <c r="X16" s="54"/>
      <c r="Y16" s="54"/>
      <c r="Z16" s="54"/>
    </row>
    <row r="17">
      <c r="A17" s="73" t="s">
        <v>102</v>
      </c>
      <c r="B17" s="74">
        <v>3.0</v>
      </c>
      <c r="C17" s="75" t="s">
        <v>105</v>
      </c>
      <c r="D17" s="59"/>
      <c r="E17" s="59"/>
      <c r="F17" s="60">
        <v>29937.0</v>
      </c>
      <c r="G17" s="77"/>
      <c r="H17" s="11"/>
      <c r="I17" s="11"/>
      <c r="J17" s="11"/>
      <c r="K17" s="11"/>
      <c r="L17" s="11"/>
      <c r="M17" s="11"/>
      <c r="N17" s="11"/>
      <c r="O17" s="11"/>
      <c r="P17" s="11"/>
      <c r="Q17" s="11"/>
      <c r="R17" s="11"/>
      <c r="S17" s="11"/>
      <c r="T17" s="11"/>
      <c r="U17" s="11"/>
      <c r="V17" s="11"/>
      <c r="W17" s="11"/>
      <c r="X17" s="11"/>
      <c r="Y17" s="11"/>
      <c r="Z17" s="11"/>
    </row>
    <row r="18">
      <c r="A18" s="37"/>
      <c r="B18" s="74">
        <v>4.0</v>
      </c>
      <c r="C18" s="49" t="s">
        <v>108</v>
      </c>
      <c r="D18" s="81"/>
      <c r="E18" s="81"/>
      <c r="F18" s="83">
        <v>0.0</v>
      </c>
      <c r="G18" s="11"/>
      <c r="H18" s="11"/>
      <c r="I18" s="11"/>
      <c r="J18" s="11"/>
      <c r="K18" s="11"/>
      <c r="L18" s="11"/>
      <c r="M18" s="11"/>
      <c r="N18" s="11"/>
      <c r="O18" s="11"/>
      <c r="P18" s="11"/>
      <c r="Q18" s="11"/>
      <c r="R18" s="11"/>
      <c r="S18" s="11"/>
      <c r="T18" s="11"/>
      <c r="U18" s="11"/>
      <c r="V18" s="11"/>
      <c r="W18" s="11"/>
      <c r="X18" s="11"/>
      <c r="Y18" s="11"/>
      <c r="Z18" s="11"/>
    </row>
    <row r="19">
      <c r="A19" s="37"/>
      <c r="B19" s="74">
        <v>5.0</v>
      </c>
      <c r="C19" s="49" t="s">
        <v>79</v>
      </c>
      <c r="D19" s="59"/>
      <c r="E19" s="59"/>
      <c r="F19" s="60">
        <v>0.0</v>
      </c>
      <c r="G19" s="11"/>
      <c r="H19" s="11"/>
      <c r="I19" s="11"/>
      <c r="J19" s="11"/>
      <c r="K19" s="11"/>
      <c r="L19" s="11"/>
      <c r="M19" s="11"/>
      <c r="N19" s="11"/>
      <c r="O19" s="11"/>
      <c r="P19" s="11"/>
      <c r="Q19" s="11"/>
      <c r="R19" s="11"/>
      <c r="S19" s="11"/>
      <c r="T19" s="11"/>
      <c r="U19" s="11"/>
      <c r="V19" s="11"/>
      <c r="W19" s="11"/>
      <c r="X19" s="11"/>
      <c r="Y19" s="11"/>
      <c r="Z19" s="11"/>
    </row>
    <row r="20">
      <c r="A20" s="37"/>
      <c r="B20" s="87"/>
      <c r="C20" s="89"/>
      <c r="D20" s="90" t="s">
        <v>115</v>
      </c>
      <c r="E20" s="90" t="s">
        <v>116</v>
      </c>
      <c r="F20" s="7"/>
      <c r="G20" s="11"/>
      <c r="H20" s="11"/>
      <c r="I20" s="11"/>
      <c r="J20" s="11"/>
      <c r="K20" s="11"/>
      <c r="L20" s="11"/>
      <c r="M20" s="11"/>
      <c r="N20" s="11"/>
      <c r="O20" s="11"/>
      <c r="P20" s="11"/>
      <c r="Q20" s="11"/>
      <c r="R20" s="11"/>
      <c r="S20" s="11"/>
      <c r="T20" s="11"/>
      <c r="U20" s="11"/>
      <c r="V20" s="11"/>
      <c r="W20" s="11"/>
      <c r="X20" s="11"/>
      <c r="Y20" s="11"/>
      <c r="Z20" s="11"/>
    </row>
    <row r="21">
      <c r="A21" s="37"/>
      <c r="B21" s="57" t="s">
        <v>119</v>
      </c>
      <c r="C21" s="29" t="s">
        <v>120</v>
      </c>
      <c r="D21" s="38">
        <v>0.0</v>
      </c>
      <c r="E21" s="38">
        <v>0.0</v>
      </c>
      <c r="F21" s="7"/>
      <c r="G21" s="11"/>
      <c r="H21" s="11"/>
      <c r="I21" s="11"/>
      <c r="J21" s="11"/>
      <c r="K21" s="11"/>
      <c r="L21" s="11"/>
      <c r="M21" s="11"/>
      <c r="N21" s="11"/>
      <c r="O21" s="11"/>
      <c r="P21" s="11"/>
      <c r="Q21" s="11"/>
      <c r="R21" s="11"/>
      <c r="S21" s="11"/>
      <c r="T21" s="11"/>
      <c r="U21" s="11"/>
      <c r="V21" s="11"/>
      <c r="W21" s="11"/>
      <c r="X21" s="11"/>
      <c r="Y21" s="11"/>
      <c r="Z21" s="11"/>
    </row>
    <row r="22">
      <c r="A22" s="37"/>
      <c r="B22" s="57" t="s">
        <v>38</v>
      </c>
      <c r="C22" s="29" t="s">
        <v>121</v>
      </c>
      <c r="D22" s="38">
        <v>0.0</v>
      </c>
      <c r="E22" s="38">
        <v>0.0</v>
      </c>
      <c r="F22" s="7"/>
      <c r="G22" s="11"/>
      <c r="H22" s="11"/>
      <c r="I22" s="11"/>
      <c r="J22" s="11"/>
      <c r="K22" s="11"/>
      <c r="L22" s="11"/>
      <c r="M22" s="11"/>
      <c r="N22" s="11"/>
      <c r="O22" s="11"/>
      <c r="P22" s="11"/>
      <c r="Q22" s="11"/>
      <c r="R22" s="11"/>
      <c r="S22" s="11"/>
      <c r="T22" s="11"/>
      <c r="U22" s="11"/>
      <c r="V22" s="11"/>
      <c r="W22" s="11"/>
      <c r="X22" s="11"/>
      <c r="Y22" s="11"/>
      <c r="Z22" s="11"/>
    </row>
    <row r="23">
      <c r="A23" s="37"/>
      <c r="B23" s="57" t="s">
        <v>41</v>
      </c>
      <c r="C23" s="29" t="s">
        <v>122</v>
      </c>
      <c r="D23" s="91">
        <f t="shared" ref="D23:E23" si="1">D21-D22</f>
        <v>0</v>
      </c>
      <c r="E23" s="91">
        <f t="shared" si="1"/>
        <v>0</v>
      </c>
      <c r="F23" s="7"/>
      <c r="G23" s="11"/>
      <c r="H23" s="11"/>
      <c r="I23" s="11"/>
      <c r="J23" s="11"/>
      <c r="K23" s="11"/>
      <c r="L23" s="11"/>
      <c r="M23" s="11"/>
      <c r="N23" s="11"/>
      <c r="O23" s="11"/>
      <c r="P23" s="11"/>
      <c r="Q23" s="11"/>
      <c r="R23" s="11"/>
      <c r="S23" s="11"/>
      <c r="T23" s="11"/>
      <c r="U23" s="11"/>
      <c r="V23" s="11"/>
      <c r="W23" s="11"/>
      <c r="X23" s="11"/>
      <c r="Y23" s="11"/>
      <c r="Z23" s="11"/>
    </row>
    <row r="24">
      <c r="A24" s="37"/>
      <c r="B24" s="74" t="s">
        <v>44</v>
      </c>
      <c r="C24" s="49" t="s">
        <v>126</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7"/>
      <c r="B25" s="87"/>
      <c r="C25" s="89"/>
      <c r="D25" s="90" t="s">
        <v>131</v>
      </c>
      <c r="E25" s="90" t="s">
        <v>132</v>
      </c>
      <c r="F25" s="7"/>
      <c r="G25" s="92"/>
      <c r="H25" s="11"/>
      <c r="I25" s="11"/>
      <c r="J25" s="11"/>
      <c r="K25" s="11"/>
      <c r="L25" s="11"/>
      <c r="M25" s="11"/>
      <c r="N25" s="11"/>
      <c r="O25" s="11"/>
      <c r="P25" s="11"/>
      <c r="Q25" s="11"/>
      <c r="R25" s="11"/>
      <c r="S25" s="11"/>
      <c r="T25" s="11"/>
      <c r="U25" s="11"/>
      <c r="V25" s="11"/>
      <c r="W25" s="11"/>
      <c r="X25" s="11"/>
      <c r="Y25" s="11"/>
      <c r="Z25" s="11"/>
    </row>
    <row r="26">
      <c r="A26" s="37"/>
      <c r="B26" s="28" t="s">
        <v>134</v>
      </c>
      <c r="C26" s="94" t="s">
        <v>240</v>
      </c>
      <c r="D26" s="38">
        <v>0.0</v>
      </c>
      <c r="E26" s="38">
        <v>0.0</v>
      </c>
      <c r="F26" s="7"/>
      <c r="G26" s="92"/>
      <c r="H26" s="11"/>
      <c r="I26" s="11"/>
      <c r="J26" s="11"/>
      <c r="K26" s="11"/>
      <c r="L26" s="11"/>
      <c r="M26" s="11"/>
      <c r="N26" s="11"/>
      <c r="O26" s="11"/>
      <c r="P26" s="11"/>
      <c r="Q26" s="11"/>
      <c r="R26" s="11"/>
      <c r="S26" s="11"/>
      <c r="T26" s="11"/>
      <c r="U26" s="11"/>
      <c r="V26" s="11"/>
      <c r="W26" s="11"/>
      <c r="X26" s="11"/>
      <c r="Y26" s="11"/>
      <c r="Z26" s="11"/>
    </row>
    <row r="27">
      <c r="A27" s="37"/>
      <c r="B27" s="57" t="s">
        <v>38</v>
      </c>
      <c r="C27" s="29" t="s">
        <v>136</v>
      </c>
      <c r="D27" s="38">
        <v>0.0</v>
      </c>
      <c r="E27" s="38">
        <v>0.0</v>
      </c>
      <c r="F27" s="7"/>
      <c r="G27" s="11"/>
      <c r="H27" s="11"/>
      <c r="I27" s="11"/>
      <c r="J27" s="11"/>
      <c r="K27" s="11"/>
      <c r="L27" s="11"/>
      <c r="M27" s="11"/>
      <c r="N27" s="11"/>
      <c r="O27" s="11"/>
      <c r="P27" s="11"/>
      <c r="Q27" s="11"/>
      <c r="R27" s="11"/>
      <c r="S27" s="11"/>
      <c r="T27" s="11"/>
      <c r="U27" s="11"/>
      <c r="V27" s="11"/>
      <c r="W27" s="11"/>
      <c r="X27" s="11"/>
      <c r="Y27" s="11"/>
      <c r="Z27" s="11"/>
    </row>
    <row r="28">
      <c r="A28" s="37"/>
      <c r="B28" s="57" t="s">
        <v>41</v>
      </c>
      <c r="C28" s="29" t="s">
        <v>137</v>
      </c>
      <c r="D28" s="91">
        <f t="shared" ref="D28:E28" si="2">D26-D27</f>
        <v>0</v>
      </c>
      <c r="E28" s="91">
        <f t="shared" si="2"/>
        <v>0</v>
      </c>
      <c r="F28" s="7"/>
      <c r="G28" s="11"/>
      <c r="H28" s="11"/>
      <c r="I28" s="11"/>
      <c r="J28" s="11"/>
      <c r="K28" s="11"/>
      <c r="L28" s="11"/>
      <c r="M28" s="11"/>
      <c r="N28" s="11"/>
      <c r="O28" s="11"/>
      <c r="P28" s="11"/>
      <c r="Q28" s="11"/>
      <c r="R28" s="11"/>
      <c r="S28" s="11"/>
      <c r="T28" s="11"/>
      <c r="U28" s="11"/>
      <c r="V28" s="11"/>
      <c r="W28" s="11"/>
      <c r="X28" s="11"/>
      <c r="Y28" s="11"/>
      <c r="Z28" s="11"/>
    </row>
    <row r="29">
      <c r="A29" s="37"/>
      <c r="B29" s="48" t="s">
        <v>44</v>
      </c>
      <c r="C29" s="49" t="s">
        <v>141</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7"/>
      <c r="B30" s="57" t="s">
        <v>142</v>
      </c>
      <c r="C30" s="31" t="s">
        <v>143</v>
      </c>
      <c r="D30" s="31"/>
      <c r="E30" s="34">
        <v>0.0</v>
      </c>
      <c r="F30" s="7"/>
      <c r="G30" s="11"/>
      <c r="H30" s="11"/>
      <c r="I30" s="11"/>
      <c r="J30" s="11"/>
      <c r="K30" s="11"/>
      <c r="L30" s="11"/>
      <c r="M30" s="11"/>
      <c r="N30" s="11"/>
      <c r="O30" s="11"/>
      <c r="P30" s="11"/>
      <c r="Q30" s="11"/>
      <c r="R30" s="11"/>
      <c r="S30" s="11"/>
      <c r="T30" s="11"/>
      <c r="U30" s="11"/>
      <c r="V30" s="11"/>
      <c r="W30" s="11"/>
      <c r="X30" s="11"/>
      <c r="Y30" s="11"/>
      <c r="Z30" s="11"/>
    </row>
    <row r="31">
      <c r="A31" s="37"/>
      <c r="B31" s="28" t="s">
        <v>38</v>
      </c>
      <c r="C31" s="29" t="s">
        <v>147</v>
      </c>
      <c r="D31" s="7"/>
      <c r="E31" s="34">
        <v>0.0</v>
      </c>
      <c r="F31" s="7"/>
      <c r="G31" s="11"/>
      <c r="H31" s="11"/>
      <c r="I31" s="11"/>
      <c r="J31" s="11"/>
      <c r="K31" s="11"/>
      <c r="L31" s="11"/>
      <c r="M31" s="11"/>
      <c r="N31" s="11"/>
      <c r="O31" s="11"/>
      <c r="P31" s="11"/>
      <c r="Q31" s="11"/>
      <c r="R31" s="11"/>
      <c r="S31" s="11"/>
      <c r="T31" s="11"/>
      <c r="U31" s="11"/>
      <c r="V31" s="11"/>
      <c r="W31" s="11"/>
      <c r="X31" s="11"/>
      <c r="Y31" s="11"/>
      <c r="Z31" s="11"/>
    </row>
    <row r="32">
      <c r="A32" s="37"/>
      <c r="B32" s="48" t="s">
        <v>41</v>
      </c>
      <c r="C32" s="75" t="s">
        <v>148</v>
      </c>
      <c r="D32" s="102"/>
      <c r="E32" s="103"/>
      <c r="F32" s="53">
        <f>E30-E31</f>
        <v>0</v>
      </c>
      <c r="G32" s="11"/>
      <c r="H32" s="11"/>
      <c r="I32" s="11"/>
      <c r="J32" s="11"/>
      <c r="K32" s="11"/>
      <c r="L32" s="11"/>
      <c r="M32" s="11"/>
      <c r="N32" s="11"/>
      <c r="O32" s="11"/>
      <c r="P32" s="11"/>
      <c r="Q32" s="11"/>
      <c r="R32" s="11"/>
      <c r="S32" s="11"/>
      <c r="T32" s="11"/>
      <c r="U32" s="11"/>
      <c r="V32" s="11"/>
      <c r="W32" s="11"/>
      <c r="X32" s="11"/>
      <c r="Y32" s="11"/>
      <c r="Z32" s="11"/>
    </row>
    <row r="33">
      <c r="A33" s="37"/>
      <c r="B33" s="14" t="s">
        <v>154</v>
      </c>
      <c r="C33" s="31" t="s">
        <v>155</v>
      </c>
      <c r="D33" s="78"/>
      <c r="E33" s="34">
        <v>0.0</v>
      </c>
      <c r="F33" s="7"/>
      <c r="G33" s="11"/>
      <c r="H33" s="11"/>
      <c r="I33" s="11"/>
      <c r="J33" s="11"/>
      <c r="K33" s="11"/>
      <c r="L33" s="11"/>
      <c r="M33" s="11"/>
      <c r="N33" s="11"/>
      <c r="O33" s="11"/>
      <c r="P33" s="11"/>
      <c r="Q33" s="11"/>
      <c r="R33" s="11"/>
      <c r="S33" s="11"/>
      <c r="T33" s="11"/>
      <c r="U33" s="11"/>
      <c r="V33" s="11"/>
      <c r="W33" s="11"/>
      <c r="X33" s="11"/>
      <c r="Y33" s="11"/>
      <c r="Z33" s="11"/>
    </row>
    <row r="34">
      <c r="A34" s="37"/>
      <c r="B34" s="28" t="s">
        <v>38</v>
      </c>
      <c r="C34" s="29" t="s">
        <v>156</v>
      </c>
      <c r="D34" s="111"/>
      <c r="E34" s="34">
        <v>0.0</v>
      </c>
      <c r="F34" s="7"/>
      <c r="G34" s="11"/>
      <c r="H34" s="11"/>
      <c r="I34" s="11"/>
      <c r="J34" s="11"/>
      <c r="K34" s="11"/>
      <c r="L34" s="11"/>
      <c r="M34" s="11"/>
      <c r="N34" s="11"/>
      <c r="O34" s="11"/>
      <c r="P34" s="11"/>
      <c r="Q34" s="11"/>
      <c r="R34" s="11"/>
      <c r="S34" s="11"/>
      <c r="T34" s="11"/>
      <c r="U34" s="11"/>
      <c r="V34" s="11"/>
      <c r="W34" s="11"/>
      <c r="X34" s="11"/>
      <c r="Y34" s="11"/>
      <c r="Z34" s="11"/>
    </row>
    <row r="35">
      <c r="A35" s="37"/>
      <c r="B35" s="48" t="s">
        <v>41</v>
      </c>
      <c r="C35" s="75" t="s">
        <v>158</v>
      </c>
      <c r="D35" s="102"/>
      <c r="E35" s="103"/>
      <c r="F35" s="53">
        <f>E33-E34</f>
        <v>0</v>
      </c>
      <c r="G35" s="11"/>
      <c r="H35" s="11"/>
      <c r="I35" s="11"/>
      <c r="J35" s="11"/>
      <c r="K35" s="11"/>
      <c r="L35" s="11"/>
      <c r="M35" s="11"/>
      <c r="N35" s="11"/>
      <c r="O35" s="11"/>
      <c r="P35" s="11"/>
      <c r="Q35" s="11"/>
      <c r="R35" s="11"/>
      <c r="S35" s="11"/>
      <c r="T35" s="11"/>
      <c r="U35" s="11"/>
      <c r="V35" s="11"/>
      <c r="W35" s="11"/>
      <c r="X35" s="11"/>
      <c r="Y35" s="11"/>
      <c r="Z35" s="11"/>
    </row>
    <row r="36">
      <c r="A36" s="37"/>
      <c r="B36" s="14" t="s">
        <v>160</v>
      </c>
      <c r="C36" s="31" t="s">
        <v>161</v>
      </c>
      <c r="D36" s="78"/>
      <c r="E36" s="34">
        <v>0.0</v>
      </c>
      <c r="F36" s="7"/>
      <c r="G36" s="11"/>
      <c r="H36" s="11"/>
      <c r="I36" s="11"/>
      <c r="J36" s="11"/>
      <c r="K36" s="11"/>
      <c r="L36" s="11"/>
      <c r="M36" s="11"/>
      <c r="N36" s="11"/>
      <c r="O36" s="11"/>
      <c r="P36" s="11"/>
      <c r="Q36" s="11"/>
      <c r="R36" s="11"/>
      <c r="S36" s="11"/>
      <c r="T36" s="11"/>
      <c r="U36" s="11"/>
      <c r="V36" s="11"/>
      <c r="W36" s="11"/>
      <c r="X36" s="11"/>
      <c r="Y36" s="11"/>
      <c r="Z36" s="11"/>
    </row>
    <row r="37">
      <c r="A37" s="37"/>
      <c r="B37" s="28" t="s">
        <v>38</v>
      </c>
      <c r="C37" s="29" t="s">
        <v>163</v>
      </c>
      <c r="D37" s="111"/>
      <c r="E37" s="34">
        <v>0.0</v>
      </c>
      <c r="F37" s="7"/>
      <c r="G37" s="11"/>
      <c r="H37" s="11"/>
      <c r="I37" s="11"/>
      <c r="J37" s="11"/>
      <c r="K37" s="11"/>
      <c r="L37" s="11"/>
      <c r="M37" s="11"/>
      <c r="N37" s="11"/>
      <c r="O37" s="11"/>
      <c r="P37" s="11"/>
      <c r="Q37" s="11"/>
      <c r="R37" s="11"/>
      <c r="S37" s="11"/>
      <c r="T37" s="11"/>
      <c r="U37" s="11"/>
      <c r="V37" s="11"/>
      <c r="W37" s="11"/>
      <c r="X37" s="11"/>
      <c r="Y37" s="11"/>
      <c r="Z37" s="11"/>
    </row>
    <row r="38">
      <c r="A38" s="37"/>
      <c r="B38" s="48" t="s">
        <v>41</v>
      </c>
      <c r="C38" s="75" t="s">
        <v>165</v>
      </c>
      <c r="D38" s="102"/>
      <c r="E38" s="103"/>
      <c r="F38" s="53">
        <f>E36-E37</f>
        <v>0</v>
      </c>
      <c r="G38" s="11"/>
      <c r="H38" s="11"/>
      <c r="I38" s="11"/>
      <c r="J38" s="11"/>
      <c r="K38" s="11"/>
      <c r="L38" s="11"/>
      <c r="M38" s="11"/>
      <c r="N38" s="11"/>
      <c r="O38" s="11"/>
      <c r="P38" s="11"/>
      <c r="Q38" s="11"/>
      <c r="R38" s="11"/>
      <c r="S38" s="11"/>
      <c r="T38" s="11"/>
      <c r="U38" s="11"/>
      <c r="V38" s="11"/>
      <c r="W38" s="11"/>
      <c r="X38" s="11"/>
      <c r="Y38" s="11"/>
      <c r="Z38" s="11"/>
    </row>
    <row r="39">
      <c r="A39" s="37"/>
      <c r="B39" s="28" t="s">
        <v>166</v>
      </c>
      <c r="C39" s="117"/>
      <c r="D39" s="7"/>
      <c r="E39" s="34">
        <v>0.0</v>
      </c>
      <c r="F39" s="7"/>
      <c r="G39" s="11"/>
      <c r="H39" s="11"/>
      <c r="I39" s="11"/>
      <c r="J39" s="11"/>
      <c r="K39" s="11"/>
      <c r="L39" s="11"/>
      <c r="M39" s="11"/>
      <c r="N39" s="11"/>
      <c r="O39" s="11"/>
      <c r="P39" s="11"/>
      <c r="Q39" s="11"/>
      <c r="R39" s="11"/>
      <c r="S39" s="11"/>
      <c r="T39" s="11"/>
      <c r="U39" s="11"/>
      <c r="V39" s="11"/>
      <c r="W39" s="11"/>
      <c r="X39" s="11"/>
      <c r="Y39" s="11"/>
      <c r="Z39" s="11"/>
    </row>
    <row r="40">
      <c r="A40" s="37"/>
      <c r="B40" s="28" t="s">
        <v>38</v>
      </c>
      <c r="C40" s="117"/>
      <c r="D40" s="7"/>
      <c r="E40" s="34">
        <v>0.0</v>
      </c>
      <c r="F40" s="7"/>
      <c r="G40" s="11"/>
      <c r="H40" s="11"/>
      <c r="I40" s="11"/>
      <c r="J40" s="11"/>
      <c r="K40" s="11"/>
      <c r="L40" s="11"/>
      <c r="M40" s="11"/>
      <c r="N40" s="11"/>
      <c r="O40" s="11"/>
      <c r="P40" s="11"/>
      <c r="Q40" s="11"/>
      <c r="R40" s="11"/>
      <c r="S40" s="11"/>
      <c r="T40" s="11"/>
      <c r="U40" s="11"/>
      <c r="V40" s="11"/>
      <c r="W40" s="11"/>
      <c r="X40" s="11"/>
      <c r="Y40" s="11"/>
      <c r="Z40" s="11"/>
    </row>
    <row r="41">
      <c r="A41" s="37"/>
      <c r="B41" s="28" t="s">
        <v>41</v>
      </c>
      <c r="C41" s="117"/>
      <c r="D41" s="7"/>
      <c r="E41" s="34">
        <v>0.0</v>
      </c>
      <c r="F41" s="7"/>
      <c r="G41" s="11"/>
      <c r="H41" s="11"/>
      <c r="I41" s="11"/>
      <c r="J41" s="11"/>
      <c r="K41" s="11"/>
      <c r="L41" s="11"/>
      <c r="M41" s="11"/>
      <c r="N41" s="11"/>
      <c r="O41" s="11"/>
      <c r="P41" s="11"/>
      <c r="Q41" s="11"/>
      <c r="R41" s="11"/>
      <c r="S41" s="11"/>
      <c r="T41" s="11"/>
      <c r="U41" s="11"/>
      <c r="V41" s="11"/>
      <c r="W41" s="11"/>
      <c r="X41" s="11"/>
      <c r="Y41" s="11"/>
      <c r="Z41" s="11"/>
    </row>
    <row r="42">
      <c r="A42" s="45"/>
      <c r="B42" s="28" t="s">
        <v>44</v>
      </c>
      <c r="C42" s="117"/>
      <c r="D42" s="7"/>
      <c r="E42" s="34">
        <v>0.0</v>
      </c>
      <c r="F42" s="7"/>
      <c r="G42" s="11"/>
      <c r="H42" s="11"/>
      <c r="I42" s="11"/>
      <c r="J42" s="11"/>
      <c r="K42" s="11"/>
      <c r="L42" s="11"/>
      <c r="M42" s="11"/>
      <c r="N42" s="11"/>
      <c r="O42" s="11"/>
      <c r="P42" s="11"/>
      <c r="Q42" s="11"/>
      <c r="R42" s="11"/>
      <c r="S42" s="11"/>
      <c r="T42" s="11"/>
      <c r="U42" s="11"/>
      <c r="V42" s="11"/>
      <c r="W42" s="11"/>
      <c r="X42" s="11"/>
      <c r="Y42" s="11"/>
      <c r="Z42" s="11"/>
    </row>
    <row r="43">
      <c r="A43" s="121"/>
      <c r="B43" s="48" t="s">
        <v>47</v>
      </c>
      <c r="C43" s="27" t="s">
        <v>94</v>
      </c>
      <c r="D43" s="103"/>
      <c r="E43" s="103"/>
      <c r="F43" s="53">
        <f>sum(E39:E42)</f>
        <v>0</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173</v>
      </c>
      <c r="D44" s="128"/>
      <c r="E44" s="128"/>
      <c r="F44" s="129">
        <f>sum(F16:F43)+F9</f>
        <v>1485925</v>
      </c>
      <c r="G44" s="11"/>
      <c r="H44" s="11"/>
      <c r="I44" s="11"/>
      <c r="J44" s="11"/>
      <c r="K44" s="11"/>
      <c r="L44" s="11"/>
      <c r="M44" s="11"/>
      <c r="N44" s="11"/>
      <c r="O44" s="11"/>
      <c r="P44" s="11"/>
      <c r="Q44" s="11"/>
      <c r="R44" s="11"/>
      <c r="S44" s="11"/>
      <c r="T44" s="11"/>
      <c r="U44" s="11"/>
      <c r="V44" s="11"/>
      <c r="W44" s="11"/>
      <c r="X44" s="11"/>
      <c r="Y44" s="11"/>
      <c r="Z44" s="11"/>
    </row>
    <row r="45">
      <c r="A45" s="130"/>
      <c r="B45" s="79"/>
      <c r="C45" s="80"/>
      <c r="D45" s="82"/>
      <c r="E45" s="82"/>
      <c r="F45" s="82"/>
      <c r="G45" s="11"/>
      <c r="H45" s="11"/>
      <c r="I45" s="11"/>
      <c r="J45" s="11"/>
      <c r="K45" s="11"/>
      <c r="L45" s="11"/>
      <c r="M45" s="11"/>
      <c r="N45" s="11"/>
      <c r="O45" s="11"/>
      <c r="P45" s="11"/>
      <c r="Q45" s="11"/>
      <c r="R45" s="11"/>
      <c r="S45" s="11"/>
      <c r="T45" s="11"/>
      <c r="U45" s="11"/>
      <c r="V45" s="11"/>
      <c r="W45" s="11"/>
      <c r="X45" s="11"/>
      <c r="Y45" s="11"/>
      <c r="Z45" s="11"/>
    </row>
    <row r="46">
      <c r="A46" s="130"/>
      <c r="B46" s="79"/>
      <c r="C46" s="80"/>
      <c r="D46" s="82"/>
      <c r="E46" s="82"/>
      <c r="F46" s="82"/>
      <c r="G46" s="11"/>
      <c r="H46" s="11"/>
      <c r="I46" s="11"/>
      <c r="J46" s="11"/>
      <c r="K46" s="11"/>
      <c r="L46" s="11"/>
      <c r="M46" s="11"/>
      <c r="N46" s="11"/>
      <c r="O46" s="11"/>
      <c r="P46" s="11"/>
      <c r="Q46" s="11"/>
      <c r="R46" s="11"/>
      <c r="S46" s="11"/>
      <c r="T46" s="11"/>
      <c r="U46" s="11"/>
      <c r="V46" s="11"/>
      <c r="W46" s="11"/>
      <c r="X46" s="11"/>
      <c r="Y46" s="11"/>
      <c r="Z46" s="11"/>
    </row>
    <row r="47">
      <c r="A47" s="130"/>
      <c r="B47" s="79"/>
      <c r="C47" s="80"/>
      <c r="D47" s="82"/>
      <c r="E47" s="82"/>
      <c r="F47" s="82"/>
      <c r="G47" s="11"/>
      <c r="H47" s="11"/>
      <c r="I47" s="11"/>
      <c r="J47" s="11"/>
      <c r="K47" s="11"/>
      <c r="L47" s="11"/>
      <c r="M47" s="11"/>
      <c r="N47" s="11"/>
      <c r="O47" s="11"/>
      <c r="P47" s="11"/>
      <c r="Q47" s="11"/>
      <c r="R47" s="11"/>
      <c r="S47" s="11"/>
      <c r="T47" s="11"/>
      <c r="U47" s="11"/>
      <c r="V47" s="11"/>
      <c r="W47" s="11"/>
      <c r="X47" s="11"/>
      <c r="Y47" s="11"/>
      <c r="Z47" s="11"/>
    </row>
    <row r="48">
      <c r="A48" s="130"/>
      <c r="B48" s="79"/>
      <c r="C48" s="80"/>
      <c r="D48" s="82"/>
      <c r="E48" s="82"/>
      <c r="F48" s="82"/>
      <c r="G48" s="11"/>
      <c r="H48" s="11"/>
      <c r="I48" s="11"/>
      <c r="J48" s="11"/>
      <c r="K48" s="11"/>
      <c r="L48" s="11"/>
      <c r="M48" s="11"/>
      <c r="N48" s="11"/>
      <c r="O48" s="11"/>
      <c r="P48" s="11"/>
      <c r="Q48" s="11"/>
      <c r="R48" s="11"/>
      <c r="S48" s="11"/>
      <c r="T48" s="11"/>
      <c r="U48" s="11"/>
      <c r="V48" s="11"/>
      <c r="W48" s="11"/>
      <c r="X48" s="11"/>
      <c r="Y48" s="11"/>
      <c r="Z48" s="11"/>
    </row>
    <row r="49">
      <c r="A49" s="130"/>
      <c r="B49" s="79"/>
      <c r="C49" s="80"/>
      <c r="D49" s="82"/>
      <c r="E49" s="82"/>
      <c r="F49" s="82"/>
      <c r="G49" s="11"/>
      <c r="H49" s="11"/>
      <c r="I49" s="11"/>
      <c r="J49" s="11"/>
      <c r="K49" s="11"/>
      <c r="L49" s="11"/>
      <c r="M49" s="11"/>
      <c r="N49" s="11"/>
      <c r="O49" s="11"/>
      <c r="P49" s="11"/>
      <c r="Q49" s="11"/>
      <c r="R49" s="11"/>
      <c r="S49" s="11"/>
      <c r="T49" s="11"/>
      <c r="U49" s="11"/>
      <c r="V49" s="11"/>
      <c r="W49" s="11"/>
      <c r="X49" s="11"/>
      <c r="Y49" s="11"/>
      <c r="Z49" s="11"/>
    </row>
    <row r="50">
      <c r="A50" s="130"/>
      <c r="B50" s="79"/>
      <c r="C50" s="80"/>
      <c r="D50" s="82"/>
      <c r="E50" s="82"/>
      <c r="F50" s="82"/>
      <c r="G50" s="11"/>
      <c r="H50" s="11"/>
      <c r="I50" s="11"/>
      <c r="J50" s="11"/>
      <c r="K50" s="11"/>
      <c r="L50" s="11"/>
      <c r="M50" s="11"/>
      <c r="N50" s="11"/>
      <c r="O50" s="11"/>
      <c r="P50" s="11"/>
      <c r="Q50" s="11"/>
      <c r="R50" s="11"/>
      <c r="S50" s="11"/>
      <c r="T50" s="11"/>
      <c r="U50" s="11"/>
      <c r="V50" s="11"/>
      <c r="W50" s="11"/>
      <c r="X50" s="11"/>
      <c r="Y50" s="11"/>
      <c r="Z50" s="11"/>
    </row>
    <row r="51">
      <c r="A51" s="130"/>
      <c r="B51" s="79"/>
      <c r="C51" s="80"/>
      <c r="D51" s="82"/>
      <c r="E51" s="82"/>
      <c r="F51" s="82"/>
      <c r="G51" s="11"/>
      <c r="H51" s="11"/>
      <c r="I51" s="11"/>
      <c r="J51" s="11"/>
      <c r="K51" s="11"/>
      <c r="L51" s="11"/>
      <c r="M51" s="11"/>
      <c r="N51" s="11"/>
      <c r="O51" s="11"/>
      <c r="P51" s="11"/>
      <c r="Q51" s="11"/>
      <c r="R51" s="11"/>
      <c r="S51" s="11"/>
      <c r="T51" s="11"/>
      <c r="U51" s="11"/>
      <c r="V51" s="11"/>
      <c r="W51" s="11"/>
      <c r="X51" s="11"/>
      <c r="Y51" s="11"/>
      <c r="Z51" s="11"/>
    </row>
    <row r="52">
      <c r="A52" s="130"/>
      <c r="B52" s="79"/>
      <c r="C52" s="80"/>
      <c r="D52" s="82"/>
      <c r="E52" s="82"/>
      <c r="F52" s="82"/>
      <c r="G52" s="11"/>
      <c r="H52" s="11"/>
      <c r="I52" s="11"/>
      <c r="J52" s="11"/>
      <c r="K52" s="11"/>
      <c r="L52" s="11"/>
      <c r="M52" s="11"/>
      <c r="N52" s="11"/>
      <c r="O52" s="11"/>
      <c r="P52" s="11"/>
      <c r="Q52" s="11"/>
      <c r="R52" s="11"/>
      <c r="S52" s="11"/>
      <c r="T52" s="11"/>
      <c r="U52" s="11"/>
      <c r="V52" s="11"/>
      <c r="W52" s="11"/>
      <c r="X52" s="11"/>
      <c r="Y52" s="11"/>
      <c r="Z52" s="11"/>
    </row>
    <row r="53">
      <c r="A53" s="130"/>
      <c r="B53" s="79"/>
      <c r="C53" s="80"/>
      <c r="D53" s="82"/>
      <c r="E53" s="82"/>
      <c r="F53" s="82"/>
      <c r="G53" s="11"/>
      <c r="H53" s="11"/>
      <c r="I53" s="11"/>
      <c r="J53" s="11"/>
      <c r="K53" s="11"/>
      <c r="L53" s="11"/>
      <c r="M53" s="11"/>
      <c r="N53" s="11"/>
      <c r="O53" s="11"/>
      <c r="P53" s="11"/>
      <c r="Q53" s="11"/>
      <c r="R53" s="11"/>
      <c r="S53" s="11"/>
      <c r="T53" s="11"/>
      <c r="U53" s="11"/>
      <c r="V53" s="11"/>
      <c r="W53" s="11"/>
      <c r="X53" s="11"/>
      <c r="Y53" s="11"/>
      <c r="Z53" s="11"/>
    </row>
    <row r="54">
      <c r="A54" s="130"/>
      <c r="B54" s="79"/>
      <c r="C54" s="80"/>
      <c r="D54" s="82"/>
      <c r="E54" s="82"/>
      <c r="F54" s="82"/>
      <c r="G54" s="11"/>
      <c r="H54" s="11"/>
      <c r="I54" s="11"/>
      <c r="J54" s="11"/>
      <c r="K54" s="11"/>
      <c r="L54" s="11"/>
      <c r="M54" s="11"/>
      <c r="N54" s="11"/>
      <c r="O54" s="11"/>
      <c r="P54" s="11"/>
      <c r="Q54" s="11"/>
      <c r="R54" s="11"/>
      <c r="S54" s="11"/>
      <c r="T54" s="11"/>
      <c r="U54" s="11"/>
      <c r="V54" s="11"/>
      <c r="W54" s="11"/>
      <c r="X54" s="11"/>
      <c r="Y54" s="11"/>
      <c r="Z54" s="11"/>
    </row>
    <row r="55">
      <c r="A55" s="130"/>
      <c r="B55" s="79"/>
      <c r="C55" s="80"/>
      <c r="D55" s="82"/>
      <c r="E55" s="82"/>
      <c r="F55" s="82"/>
      <c r="G55" s="11"/>
      <c r="H55" s="11"/>
      <c r="I55" s="11"/>
      <c r="J55" s="11"/>
      <c r="K55" s="11"/>
      <c r="L55" s="11"/>
      <c r="M55" s="11"/>
      <c r="N55" s="11"/>
      <c r="O55" s="11"/>
      <c r="P55" s="11"/>
      <c r="Q55" s="11"/>
      <c r="R55" s="11"/>
      <c r="S55" s="11"/>
      <c r="T55" s="11"/>
      <c r="U55" s="11"/>
      <c r="V55" s="11"/>
      <c r="W55" s="11"/>
      <c r="X55" s="11"/>
      <c r="Y55" s="11"/>
      <c r="Z55" s="11"/>
    </row>
    <row r="56">
      <c r="A56" s="130"/>
      <c r="B56" s="79"/>
      <c r="C56" s="80"/>
      <c r="D56" s="82"/>
      <c r="E56" s="82"/>
      <c r="F56" s="82"/>
      <c r="G56" s="11"/>
      <c r="H56" s="11"/>
      <c r="I56" s="11"/>
      <c r="J56" s="11"/>
      <c r="K56" s="11"/>
      <c r="L56" s="11"/>
      <c r="M56" s="11"/>
      <c r="N56" s="11"/>
      <c r="O56" s="11"/>
      <c r="P56" s="11"/>
      <c r="Q56" s="11"/>
      <c r="R56" s="11"/>
      <c r="S56" s="11"/>
      <c r="T56" s="11"/>
      <c r="U56" s="11"/>
      <c r="V56" s="11"/>
      <c r="W56" s="11"/>
      <c r="X56" s="11"/>
      <c r="Y56" s="11"/>
      <c r="Z56" s="11"/>
    </row>
    <row r="57">
      <c r="A57" s="130"/>
      <c r="B57" s="79"/>
      <c r="C57" s="80"/>
      <c r="D57" s="82"/>
      <c r="E57" s="82"/>
      <c r="F57" s="82"/>
      <c r="G57" s="11"/>
      <c r="H57" s="11"/>
      <c r="I57" s="11"/>
      <c r="J57" s="11"/>
      <c r="K57" s="11"/>
      <c r="L57" s="11"/>
      <c r="M57" s="11"/>
      <c r="N57" s="11"/>
      <c r="O57" s="11"/>
      <c r="P57" s="11"/>
      <c r="Q57" s="11"/>
      <c r="R57" s="11"/>
      <c r="S57" s="11"/>
      <c r="T57" s="11"/>
      <c r="U57" s="11"/>
      <c r="V57" s="11"/>
      <c r="W57" s="11"/>
      <c r="X57" s="11"/>
      <c r="Y57" s="11"/>
      <c r="Z57" s="11"/>
    </row>
    <row r="58">
      <c r="A58" s="130"/>
      <c r="B58" s="79"/>
      <c r="C58" s="80"/>
      <c r="D58" s="82"/>
      <c r="E58" s="82"/>
      <c r="F58" s="82"/>
      <c r="G58" s="11"/>
      <c r="H58" s="11"/>
      <c r="I58" s="11"/>
      <c r="J58" s="11"/>
      <c r="K58" s="11"/>
      <c r="L58" s="11"/>
      <c r="M58" s="11"/>
      <c r="N58" s="11"/>
      <c r="O58" s="11"/>
      <c r="P58" s="11"/>
      <c r="Q58" s="11"/>
      <c r="R58" s="11"/>
      <c r="S58" s="11"/>
      <c r="T58" s="11"/>
      <c r="U58" s="11"/>
      <c r="V58" s="11"/>
      <c r="W58" s="11"/>
      <c r="X58" s="11"/>
      <c r="Y58" s="11"/>
      <c r="Z58" s="11"/>
    </row>
    <row r="59">
      <c r="A59" s="130"/>
      <c r="B59" s="79"/>
      <c r="C59" s="80"/>
      <c r="D59" s="82"/>
      <c r="E59" s="82"/>
      <c r="F59" s="82"/>
      <c r="G59" s="11"/>
      <c r="H59" s="11"/>
      <c r="I59" s="11"/>
      <c r="J59" s="11"/>
      <c r="K59" s="11"/>
      <c r="L59" s="11"/>
      <c r="M59" s="11"/>
      <c r="N59" s="11"/>
      <c r="O59" s="11"/>
      <c r="P59" s="11"/>
      <c r="Q59" s="11"/>
      <c r="R59" s="11"/>
      <c r="S59" s="11"/>
      <c r="T59" s="11"/>
      <c r="U59" s="11"/>
      <c r="V59" s="11"/>
      <c r="W59" s="11"/>
      <c r="X59" s="11"/>
      <c r="Y59" s="11"/>
      <c r="Z59" s="11"/>
    </row>
    <row r="60">
      <c r="A60" s="130"/>
      <c r="B60" s="79"/>
      <c r="C60" s="80"/>
      <c r="D60" s="82"/>
      <c r="E60" s="82"/>
      <c r="F60" s="82"/>
      <c r="G60" s="11"/>
      <c r="H60" s="11"/>
      <c r="I60" s="11"/>
      <c r="J60" s="11"/>
      <c r="K60" s="11"/>
      <c r="L60" s="11"/>
      <c r="M60" s="11"/>
      <c r="N60" s="11"/>
      <c r="O60" s="11"/>
      <c r="P60" s="11"/>
      <c r="Q60" s="11"/>
      <c r="R60" s="11"/>
      <c r="S60" s="11"/>
      <c r="T60" s="11"/>
      <c r="U60" s="11"/>
      <c r="V60" s="11"/>
      <c r="W60" s="11"/>
      <c r="X60" s="11"/>
      <c r="Y60" s="11"/>
      <c r="Z60" s="11"/>
    </row>
    <row r="61">
      <c r="A61" s="130"/>
      <c r="B61" s="79"/>
      <c r="C61" s="80"/>
      <c r="D61" s="82"/>
      <c r="E61" s="82"/>
      <c r="F61" s="82"/>
      <c r="G61" s="11"/>
      <c r="H61" s="11"/>
      <c r="I61" s="11"/>
      <c r="J61" s="11"/>
      <c r="K61" s="11"/>
      <c r="L61" s="11"/>
      <c r="M61" s="11"/>
      <c r="N61" s="11"/>
      <c r="O61" s="11"/>
      <c r="P61" s="11"/>
      <c r="Q61" s="11"/>
      <c r="R61" s="11"/>
      <c r="S61" s="11"/>
      <c r="T61" s="11"/>
      <c r="U61" s="11"/>
      <c r="V61" s="11"/>
      <c r="W61" s="11"/>
      <c r="X61" s="11"/>
      <c r="Y61" s="11"/>
      <c r="Z61" s="11"/>
    </row>
    <row r="62">
      <c r="A62" s="130"/>
      <c r="B62" s="79"/>
      <c r="C62" s="80"/>
      <c r="D62" s="82"/>
      <c r="E62" s="82"/>
      <c r="F62" s="82"/>
      <c r="G62" s="11"/>
      <c r="H62" s="11"/>
      <c r="I62" s="11"/>
      <c r="J62" s="11"/>
      <c r="K62" s="11"/>
      <c r="L62" s="11"/>
      <c r="M62" s="11"/>
      <c r="N62" s="11"/>
      <c r="O62" s="11"/>
      <c r="P62" s="11"/>
      <c r="Q62" s="11"/>
      <c r="R62" s="11"/>
      <c r="S62" s="11"/>
      <c r="T62" s="11"/>
      <c r="U62" s="11"/>
      <c r="V62" s="11"/>
      <c r="W62" s="11"/>
      <c r="X62" s="11"/>
      <c r="Y62" s="11"/>
      <c r="Z62" s="11"/>
    </row>
    <row r="63">
      <c r="A63" s="130"/>
      <c r="B63" s="79"/>
      <c r="C63" s="80"/>
      <c r="D63" s="82"/>
      <c r="E63" s="82"/>
      <c r="F63" s="82"/>
      <c r="G63" s="11"/>
      <c r="H63" s="11"/>
      <c r="I63" s="11"/>
      <c r="J63" s="11"/>
      <c r="K63" s="11"/>
      <c r="L63" s="11"/>
      <c r="M63" s="11"/>
      <c r="N63" s="11"/>
      <c r="O63" s="11"/>
      <c r="P63" s="11"/>
      <c r="Q63" s="11"/>
      <c r="R63" s="11"/>
      <c r="S63" s="11"/>
      <c r="T63" s="11"/>
      <c r="U63" s="11"/>
      <c r="V63" s="11"/>
      <c r="W63" s="11"/>
      <c r="X63" s="11"/>
      <c r="Y63" s="11"/>
      <c r="Z63" s="11"/>
    </row>
    <row r="64">
      <c r="A64" s="130"/>
      <c r="B64" s="79"/>
      <c r="C64" s="80"/>
      <c r="D64" s="82"/>
      <c r="E64" s="82"/>
      <c r="F64" s="82"/>
      <c r="G64" s="11"/>
      <c r="H64" s="11"/>
      <c r="I64" s="11"/>
      <c r="J64" s="11"/>
      <c r="K64" s="11"/>
      <c r="L64" s="11"/>
      <c r="M64" s="11"/>
      <c r="N64" s="11"/>
      <c r="O64" s="11"/>
      <c r="P64" s="11"/>
      <c r="Q64" s="11"/>
      <c r="R64" s="11"/>
      <c r="S64" s="11"/>
      <c r="T64" s="11"/>
      <c r="U64" s="11"/>
      <c r="V64" s="11"/>
      <c r="W64" s="11"/>
      <c r="X64" s="11"/>
      <c r="Y64" s="11"/>
      <c r="Z64" s="11"/>
    </row>
    <row r="65">
      <c r="A65" s="130"/>
      <c r="B65" s="79"/>
      <c r="C65" s="80"/>
      <c r="D65" s="82"/>
      <c r="E65" s="82"/>
      <c r="F65" s="82"/>
      <c r="G65" s="11"/>
      <c r="H65" s="11"/>
      <c r="I65" s="11"/>
      <c r="J65" s="11"/>
      <c r="K65" s="11"/>
      <c r="L65" s="11"/>
      <c r="M65" s="11"/>
      <c r="N65" s="11"/>
      <c r="O65" s="11"/>
      <c r="P65" s="11"/>
      <c r="Q65" s="11"/>
      <c r="R65" s="11"/>
      <c r="S65" s="11"/>
      <c r="T65" s="11"/>
      <c r="U65" s="11"/>
      <c r="V65" s="11"/>
      <c r="W65" s="11"/>
      <c r="X65" s="11"/>
      <c r="Y65" s="11"/>
      <c r="Z65" s="11"/>
    </row>
    <row r="66">
      <c r="A66" s="130"/>
      <c r="B66" s="79"/>
      <c r="C66" s="80"/>
      <c r="D66" s="82"/>
      <c r="E66" s="82"/>
      <c r="F66" s="82"/>
      <c r="G66" s="11"/>
      <c r="H66" s="11"/>
      <c r="I66" s="11"/>
      <c r="J66" s="11"/>
      <c r="K66" s="11"/>
      <c r="L66" s="11"/>
      <c r="M66" s="11"/>
      <c r="N66" s="11"/>
      <c r="O66" s="11"/>
      <c r="P66" s="11"/>
      <c r="Q66" s="11"/>
      <c r="R66" s="11"/>
      <c r="S66" s="11"/>
      <c r="T66" s="11"/>
      <c r="U66" s="11"/>
      <c r="V66" s="11"/>
      <c r="W66" s="11"/>
      <c r="X66" s="11"/>
      <c r="Y66" s="11"/>
      <c r="Z66" s="11"/>
    </row>
    <row r="67">
      <c r="A67" s="130"/>
      <c r="B67" s="79"/>
      <c r="C67" s="80"/>
      <c r="D67" s="82"/>
      <c r="E67" s="82"/>
      <c r="F67" s="82"/>
      <c r="G67" s="11"/>
      <c r="H67" s="11"/>
      <c r="I67" s="11"/>
      <c r="J67" s="11"/>
      <c r="K67" s="11"/>
      <c r="L67" s="11"/>
      <c r="M67" s="11"/>
      <c r="N67" s="11"/>
      <c r="O67" s="11"/>
      <c r="P67" s="11"/>
      <c r="Q67" s="11"/>
      <c r="R67" s="11"/>
      <c r="S67" s="11"/>
      <c r="T67" s="11"/>
      <c r="U67" s="11"/>
      <c r="V67" s="11"/>
      <c r="W67" s="11"/>
      <c r="X67" s="11"/>
      <c r="Y67" s="11"/>
      <c r="Z67" s="11"/>
    </row>
    <row r="68">
      <c r="A68" s="130"/>
      <c r="B68" s="79"/>
      <c r="C68" s="80"/>
      <c r="D68" s="82"/>
      <c r="E68" s="82"/>
      <c r="F68" s="82"/>
      <c r="G68" s="11"/>
      <c r="H68" s="11"/>
      <c r="I68" s="11"/>
      <c r="J68" s="11"/>
      <c r="K68" s="11"/>
      <c r="L68" s="11"/>
      <c r="M68" s="11"/>
      <c r="N68" s="11"/>
      <c r="O68" s="11"/>
      <c r="P68" s="11"/>
      <c r="Q68" s="11"/>
      <c r="R68" s="11"/>
      <c r="S68" s="11"/>
      <c r="T68" s="11"/>
      <c r="U68" s="11"/>
      <c r="V68" s="11"/>
      <c r="W68" s="11"/>
      <c r="X68" s="11"/>
      <c r="Y68" s="11"/>
      <c r="Z68" s="11"/>
    </row>
    <row r="69">
      <c r="A69" s="130"/>
      <c r="B69" s="79"/>
      <c r="C69" s="80"/>
      <c r="D69" s="82"/>
      <c r="E69" s="82"/>
      <c r="F69" s="82"/>
      <c r="G69" s="11"/>
      <c r="H69" s="11"/>
      <c r="I69" s="11"/>
      <c r="J69" s="11"/>
      <c r="K69" s="11"/>
      <c r="L69" s="11"/>
      <c r="M69" s="11"/>
      <c r="N69" s="11"/>
      <c r="O69" s="11"/>
      <c r="P69" s="11"/>
      <c r="Q69" s="11"/>
      <c r="R69" s="11"/>
      <c r="S69" s="11"/>
      <c r="T69" s="11"/>
      <c r="U69" s="11"/>
      <c r="V69" s="11"/>
      <c r="W69" s="11"/>
      <c r="X69" s="11"/>
      <c r="Y69" s="11"/>
      <c r="Z69" s="11"/>
    </row>
    <row r="70">
      <c r="A70" s="130"/>
      <c r="B70" s="79"/>
      <c r="C70" s="80"/>
      <c r="D70" s="82"/>
      <c r="E70" s="82"/>
      <c r="F70" s="82"/>
      <c r="G70" s="11"/>
      <c r="H70" s="11"/>
      <c r="I70" s="11"/>
      <c r="J70" s="11"/>
      <c r="K70" s="11"/>
      <c r="L70" s="11"/>
      <c r="M70" s="11"/>
      <c r="N70" s="11"/>
      <c r="O70" s="11"/>
      <c r="P70" s="11"/>
      <c r="Q70" s="11"/>
      <c r="R70" s="11"/>
      <c r="S70" s="11"/>
      <c r="T70" s="11"/>
      <c r="U70" s="11"/>
      <c r="V70" s="11"/>
      <c r="W70" s="11"/>
      <c r="X70" s="11"/>
      <c r="Y70" s="11"/>
      <c r="Z70" s="11"/>
    </row>
    <row r="71">
      <c r="A71" s="130"/>
      <c r="B71" s="79"/>
      <c r="C71" s="80"/>
      <c r="D71" s="82"/>
      <c r="E71" s="82"/>
      <c r="F71" s="82"/>
      <c r="G71" s="11"/>
      <c r="H71" s="11"/>
      <c r="I71" s="11"/>
      <c r="J71" s="11"/>
      <c r="K71" s="11"/>
      <c r="L71" s="11"/>
      <c r="M71" s="11"/>
      <c r="N71" s="11"/>
      <c r="O71" s="11"/>
      <c r="P71" s="11"/>
      <c r="Q71" s="11"/>
      <c r="R71" s="11"/>
      <c r="S71" s="11"/>
      <c r="T71" s="11"/>
      <c r="U71" s="11"/>
      <c r="V71" s="11"/>
      <c r="W71" s="11"/>
      <c r="X71" s="11"/>
      <c r="Y71" s="11"/>
      <c r="Z71" s="11"/>
    </row>
    <row r="72">
      <c r="A72" s="130"/>
      <c r="B72" s="79"/>
      <c r="C72" s="80"/>
      <c r="D72" s="82"/>
      <c r="E72" s="82"/>
      <c r="F72" s="82"/>
      <c r="G72" s="11"/>
      <c r="H72" s="11"/>
      <c r="I72" s="11"/>
      <c r="J72" s="11"/>
      <c r="K72" s="11"/>
      <c r="L72" s="11"/>
      <c r="M72" s="11"/>
      <c r="N72" s="11"/>
      <c r="O72" s="11"/>
      <c r="P72" s="11"/>
      <c r="Q72" s="11"/>
      <c r="R72" s="11"/>
      <c r="S72" s="11"/>
      <c r="T72" s="11"/>
      <c r="U72" s="11"/>
      <c r="V72" s="11"/>
      <c r="W72" s="11"/>
      <c r="X72" s="11"/>
      <c r="Y72" s="11"/>
      <c r="Z72" s="11"/>
    </row>
    <row r="73">
      <c r="A73" s="130"/>
      <c r="B73" s="79"/>
      <c r="C73" s="80"/>
      <c r="D73" s="82"/>
      <c r="E73" s="82"/>
      <c r="F73" s="82"/>
      <c r="G73" s="11"/>
      <c r="H73" s="11"/>
      <c r="I73" s="11"/>
      <c r="J73" s="11"/>
      <c r="K73" s="11"/>
      <c r="L73" s="11"/>
      <c r="M73" s="11"/>
      <c r="N73" s="11"/>
      <c r="O73" s="11"/>
      <c r="P73" s="11"/>
      <c r="Q73" s="11"/>
      <c r="R73" s="11"/>
      <c r="S73" s="11"/>
      <c r="T73" s="11"/>
      <c r="U73" s="11"/>
      <c r="V73" s="11"/>
      <c r="W73" s="11"/>
      <c r="X73" s="11"/>
      <c r="Y73" s="11"/>
      <c r="Z73" s="11"/>
    </row>
    <row r="74">
      <c r="A74" s="130"/>
      <c r="B74" s="79"/>
      <c r="C74" s="80"/>
      <c r="D74" s="82"/>
      <c r="E74" s="82"/>
      <c r="F74" s="82"/>
      <c r="G74" s="11"/>
      <c r="H74" s="11"/>
      <c r="I74" s="11"/>
      <c r="J74" s="11"/>
      <c r="K74" s="11"/>
      <c r="L74" s="11"/>
      <c r="M74" s="11"/>
      <c r="N74" s="11"/>
      <c r="O74" s="11"/>
      <c r="P74" s="11"/>
      <c r="Q74" s="11"/>
      <c r="R74" s="11"/>
      <c r="S74" s="11"/>
      <c r="T74" s="11"/>
      <c r="U74" s="11"/>
      <c r="V74" s="11"/>
      <c r="W74" s="11"/>
      <c r="X74" s="11"/>
      <c r="Y74" s="11"/>
      <c r="Z74" s="11"/>
    </row>
    <row r="75">
      <c r="A75" s="130"/>
      <c r="B75" s="79"/>
      <c r="C75" s="80"/>
      <c r="D75" s="82"/>
      <c r="E75" s="82"/>
      <c r="F75" s="82"/>
      <c r="G75" s="11"/>
      <c r="H75" s="11"/>
      <c r="I75" s="11"/>
      <c r="J75" s="11"/>
      <c r="K75" s="11"/>
      <c r="L75" s="11"/>
      <c r="M75" s="11"/>
      <c r="N75" s="11"/>
      <c r="O75" s="11"/>
      <c r="P75" s="11"/>
      <c r="Q75" s="11"/>
      <c r="R75" s="11"/>
      <c r="S75" s="11"/>
      <c r="T75" s="11"/>
      <c r="U75" s="11"/>
      <c r="V75" s="11"/>
      <c r="W75" s="11"/>
      <c r="X75" s="11"/>
      <c r="Y75" s="11"/>
      <c r="Z75" s="11"/>
    </row>
    <row r="76">
      <c r="A76" s="130"/>
      <c r="B76" s="79"/>
      <c r="C76" s="80"/>
      <c r="D76" s="82"/>
      <c r="E76" s="82"/>
      <c r="F76" s="82"/>
      <c r="G76" s="11"/>
      <c r="H76" s="11"/>
      <c r="I76" s="11"/>
      <c r="J76" s="11"/>
      <c r="K76" s="11"/>
      <c r="L76" s="11"/>
      <c r="M76" s="11"/>
      <c r="N76" s="11"/>
      <c r="O76" s="11"/>
      <c r="P76" s="11"/>
      <c r="Q76" s="11"/>
      <c r="R76" s="11"/>
      <c r="S76" s="11"/>
      <c r="T76" s="11"/>
      <c r="U76" s="11"/>
      <c r="V76" s="11"/>
      <c r="W76" s="11"/>
      <c r="X76" s="11"/>
      <c r="Y76" s="11"/>
      <c r="Z76" s="11"/>
    </row>
    <row r="77">
      <c r="A77" s="130"/>
      <c r="B77" s="79"/>
      <c r="C77" s="80"/>
      <c r="D77" s="82"/>
      <c r="E77" s="82"/>
      <c r="F77" s="82"/>
      <c r="G77" s="11"/>
      <c r="H77" s="11"/>
      <c r="I77" s="11"/>
      <c r="J77" s="11"/>
      <c r="K77" s="11"/>
      <c r="L77" s="11"/>
      <c r="M77" s="11"/>
      <c r="N77" s="11"/>
      <c r="O77" s="11"/>
      <c r="P77" s="11"/>
      <c r="Q77" s="11"/>
      <c r="R77" s="11"/>
      <c r="S77" s="11"/>
      <c r="T77" s="11"/>
      <c r="U77" s="11"/>
      <c r="V77" s="11"/>
      <c r="W77" s="11"/>
      <c r="X77" s="11"/>
      <c r="Y77" s="11"/>
      <c r="Z77" s="11"/>
    </row>
    <row r="78">
      <c r="A78" s="130"/>
      <c r="B78" s="79"/>
      <c r="C78" s="80"/>
      <c r="D78" s="82"/>
      <c r="E78" s="82"/>
      <c r="F78" s="82"/>
      <c r="G78" s="11"/>
      <c r="H78" s="11"/>
      <c r="I78" s="11"/>
      <c r="J78" s="11"/>
      <c r="K78" s="11"/>
      <c r="L78" s="11"/>
      <c r="M78" s="11"/>
      <c r="N78" s="11"/>
      <c r="O78" s="11"/>
      <c r="P78" s="11"/>
      <c r="Q78" s="11"/>
      <c r="R78" s="11"/>
      <c r="S78" s="11"/>
      <c r="T78" s="11"/>
      <c r="U78" s="11"/>
      <c r="V78" s="11"/>
      <c r="W78" s="11"/>
      <c r="X78" s="11"/>
      <c r="Y78" s="11"/>
      <c r="Z78" s="11"/>
    </row>
    <row r="79">
      <c r="A79" s="130"/>
      <c r="B79" s="79"/>
      <c r="C79" s="80"/>
      <c r="D79" s="82"/>
      <c r="E79" s="82"/>
      <c r="F79" s="82"/>
      <c r="G79" s="11"/>
      <c r="H79" s="11"/>
      <c r="I79" s="11"/>
      <c r="J79" s="11"/>
      <c r="K79" s="11"/>
      <c r="L79" s="11"/>
      <c r="M79" s="11"/>
      <c r="N79" s="11"/>
      <c r="O79" s="11"/>
      <c r="P79" s="11"/>
      <c r="Q79" s="11"/>
      <c r="R79" s="11"/>
      <c r="S79" s="11"/>
      <c r="T79" s="11"/>
      <c r="U79" s="11"/>
      <c r="V79" s="11"/>
      <c r="W79" s="11"/>
      <c r="X79" s="11"/>
      <c r="Y79" s="11"/>
      <c r="Z79" s="11"/>
    </row>
    <row r="80">
      <c r="A80" s="130"/>
      <c r="B80" s="79"/>
      <c r="C80" s="80"/>
      <c r="D80" s="82"/>
      <c r="E80" s="82"/>
      <c r="F80" s="82"/>
      <c r="G80" s="11"/>
      <c r="H80" s="11"/>
      <c r="I80" s="11"/>
      <c r="J80" s="11"/>
      <c r="K80" s="11"/>
      <c r="L80" s="11"/>
      <c r="M80" s="11"/>
      <c r="N80" s="11"/>
      <c r="O80" s="11"/>
      <c r="P80" s="11"/>
      <c r="Q80" s="11"/>
      <c r="R80" s="11"/>
      <c r="S80" s="11"/>
      <c r="T80" s="11"/>
      <c r="U80" s="11"/>
      <c r="V80" s="11"/>
      <c r="W80" s="11"/>
      <c r="X80" s="11"/>
      <c r="Y80" s="11"/>
      <c r="Z80" s="11"/>
    </row>
    <row r="81">
      <c r="A81" s="130"/>
      <c r="B81" s="79"/>
      <c r="C81" s="80"/>
      <c r="D81" s="82"/>
      <c r="E81" s="82"/>
      <c r="F81" s="82"/>
      <c r="G81" s="11"/>
      <c r="H81" s="11"/>
      <c r="I81" s="11"/>
      <c r="J81" s="11"/>
      <c r="K81" s="11"/>
      <c r="L81" s="11"/>
      <c r="M81" s="11"/>
      <c r="N81" s="11"/>
      <c r="O81" s="11"/>
      <c r="P81" s="11"/>
      <c r="Q81" s="11"/>
      <c r="R81" s="11"/>
      <c r="S81" s="11"/>
      <c r="T81" s="11"/>
      <c r="U81" s="11"/>
      <c r="V81" s="11"/>
      <c r="W81" s="11"/>
      <c r="X81" s="11"/>
      <c r="Y81" s="11"/>
      <c r="Z81" s="11"/>
    </row>
    <row r="82">
      <c r="A82" s="130"/>
      <c r="B82" s="79"/>
      <c r="C82" s="80"/>
      <c r="D82" s="82"/>
      <c r="E82" s="82"/>
      <c r="F82" s="82"/>
      <c r="G82" s="11"/>
      <c r="H82" s="11"/>
      <c r="I82" s="11"/>
      <c r="J82" s="11"/>
      <c r="K82" s="11"/>
      <c r="L82" s="11"/>
      <c r="M82" s="11"/>
      <c r="N82" s="11"/>
      <c r="O82" s="11"/>
      <c r="P82" s="11"/>
      <c r="Q82" s="11"/>
      <c r="R82" s="11"/>
      <c r="S82" s="11"/>
      <c r="T82" s="11"/>
      <c r="U82" s="11"/>
      <c r="V82" s="11"/>
      <c r="W82" s="11"/>
      <c r="X82" s="11"/>
      <c r="Y82" s="11"/>
      <c r="Z82" s="11"/>
    </row>
    <row r="83">
      <c r="A83" s="130"/>
      <c r="B83" s="79"/>
      <c r="C83" s="80"/>
      <c r="D83" s="82"/>
      <c r="E83" s="82"/>
      <c r="F83" s="82"/>
      <c r="G83" s="11"/>
      <c r="H83" s="11"/>
      <c r="I83" s="11"/>
      <c r="J83" s="11"/>
      <c r="K83" s="11"/>
      <c r="L83" s="11"/>
      <c r="M83" s="11"/>
      <c r="N83" s="11"/>
      <c r="O83" s="11"/>
      <c r="P83" s="11"/>
      <c r="Q83" s="11"/>
      <c r="R83" s="11"/>
      <c r="S83" s="11"/>
      <c r="T83" s="11"/>
      <c r="U83" s="11"/>
      <c r="V83" s="11"/>
      <c r="W83" s="11"/>
      <c r="X83" s="11"/>
      <c r="Y83" s="11"/>
      <c r="Z83" s="11"/>
    </row>
    <row r="84">
      <c r="A84" s="130"/>
      <c r="B84" s="79"/>
      <c r="C84" s="80"/>
      <c r="D84" s="82"/>
      <c r="E84" s="82"/>
      <c r="F84" s="82"/>
      <c r="G84" s="11"/>
      <c r="H84" s="11"/>
      <c r="I84" s="11"/>
      <c r="J84" s="11"/>
      <c r="K84" s="11"/>
      <c r="L84" s="11"/>
      <c r="M84" s="11"/>
      <c r="N84" s="11"/>
      <c r="O84" s="11"/>
      <c r="P84" s="11"/>
      <c r="Q84" s="11"/>
      <c r="R84" s="11"/>
      <c r="S84" s="11"/>
      <c r="T84" s="11"/>
      <c r="U84" s="11"/>
      <c r="V84" s="11"/>
      <c r="W84" s="11"/>
      <c r="X84" s="11"/>
      <c r="Y84" s="11"/>
      <c r="Z84" s="11"/>
    </row>
    <row r="85">
      <c r="A85" s="130"/>
      <c r="B85" s="79"/>
      <c r="C85" s="80"/>
      <c r="D85" s="82"/>
      <c r="E85" s="82"/>
      <c r="F85" s="82"/>
      <c r="G85" s="11"/>
      <c r="H85" s="11"/>
      <c r="I85" s="11"/>
      <c r="J85" s="11"/>
      <c r="K85" s="11"/>
      <c r="L85" s="11"/>
      <c r="M85" s="11"/>
      <c r="N85" s="11"/>
      <c r="O85" s="11"/>
      <c r="P85" s="11"/>
      <c r="Q85" s="11"/>
      <c r="R85" s="11"/>
      <c r="S85" s="11"/>
      <c r="T85" s="11"/>
      <c r="U85" s="11"/>
      <c r="V85" s="11"/>
      <c r="W85" s="11"/>
      <c r="X85" s="11"/>
      <c r="Y85" s="11"/>
      <c r="Z85" s="11"/>
    </row>
    <row r="86">
      <c r="A86" s="130"/>
      <c r="B86" s="79"/>
      <c r="C86" s="80"/>
      <c r="D86" s="82"/>
      <c r="E86" s="82"/>
      <c r="F86" s="82"/>
      <c r="G86" s="11"/>
      <c r="H86" s="11"/>
      <c r="I86" s="11"/>
      <c r="J86" s="11"/>
      <c r="K86" s="11"/>
      <c r="L86" s="11"/>
      <c r="M86" s="11"/>
      <c r="N86" s="11"/>
      <c r="O86" s="11"/>
      <c r="P86" s="11"/>
      <c r="Q86" s="11"/>
      <c r="R86" s="11"/>
      <c r="S86" s="11"/>
      <c r="T86" s="11"/>
      <c r="U86" s="11"/>
      <c r="V86" s="11"/>
      <c r="W86" s="11"/>
      <c r="X86" s="11"/>
      <c r="Y86" s="11"/>
      <c r="Z86" s="11"/>
    </row>
    <row r="87">
      <c r="A87" s="130"/>
      <c r="B87" s="79"/>
      <c r="C87" s="80"/>
      <c r="D87" s="82"/>
      <c r="E87" s="82"/>
      <c r="F87" s="82"/>
      <c r="G87" s="11"/>
      <c r="H87" s="11"/>
      <c r="I87" s="11"/>
      <c r="J87" s="11"/>
      <c r="K87" s="11"/>
      <c r="L87" s="11"/>
      <c r="M87" s="11"/>
      <c r="N87" s="11"/>
      <c r="O87" s="11"/>
      <c r="P87" s="11"/>
      <c r="Q87" s="11"/>
      <c r="R87" s="11"/>
      <c r="S87" s="11"/>
      <c r="T87" s="11"/>
      <c r="U87" s="11"/>
      <c r="V87" s="11"/>
      <c r="W87" s="11"/>
      <c r="X87" s="11"/>
      <c r="Y87" s="11"/>
      <c r="Z87" s="11"/>
    </row>
    <row r="88">
      <c r="A88" s="130"/>
      <c r="B88" s="79"/>
      <c r="C88" s="80"/>
      <c r="D88" s="82"/>
      <c r="E88" s="82"/>
      <c r="F88" s="82"/>
      <c r="G88" s="11"/>
      <c r="H88" s="11"/>
      <c r="I88" s="11"/>
      <c r="J88" s="11"/>
      <c r="K88" s="11"/>
      <c r="L88" s="11"/>
      <c r="M88" s="11"/>
      <c r="N88" s="11"/>
      <c r="O88" s="11"/>
      <c r="P88" s="11"/>
      <c r="Q88" s="11"/>
      <c r="R88" s="11"/>
      <c r="S88" s="11"/>
      <c r="T88" s="11"/>
      <c r="U88" s="11"/>
      <c r="V88" s="11"/>
      <c r="W88" s="11"/>
      <c r="X88" s="11"/>
      <c r="Y88" s="11"/>
      <c r="Z88" s="11"/>
    </row>
    <row r="89">
      <c r="A89" s="130"/>
      <c r="B89" s="79"/>
      <c r="C89" s="80"/>
      <c r="D89" s="82"/>
      <c r="E89" s="82"/>
      <c r="F89" s="82"/>
      <c r="G89" s="11"/>
      <c r="H89" s="11"/>
      <c r="I89" s="11"/>
      <c r="J89" s="11"/>
      <c r="K89" s="11"/>
      <c r="L89" s="11"/>
      <c r="M89" s="11"/>
      <c r="N89" s="11"/>
      <c r="O89" s="11"/>
      <c r="P89" s="11"/>
      <c r="Q89" s="11"/>
      <c r="R89" s="11"/>
      <c r="S89" s="11"/>
      <c r="T89" s="11"/>
      <c r="U89" s="11"/>
      <c r="V89" s="11"/>
      <c r="W89" s="11"/>
      <c r="X89" s="11"/>
      <c r="Y89" s="11"/>
      <c r="Z89" s="11"/>
    </row>
    <row r="90">
      <c r="A90" s="130"/>
      <c r="B90" s="79"/>
      <c r="C90" s="80"/>
      <c r="D90" s="82"/>
      <c r="E90" s="82"/>
      <c r="F90" s="82"/>
      <c r="G90" s="11"/>
      <c r="H90" s="11"/>
      <c r="I90" s="11"/>
      <c r="J90" s="11"/>
      <c r="K90" s="11"/>
      <c r="L90" s="11"/>
      <c r="M90" s="11"/>
      <c r="N90" s="11"/>
      <c r="O90" s="11"/>
      <c r="P90" s="11"/>
      <c r="Q90" s="11"/>
      <c r="R90" s="11"/>
      <c r="S90" s="11"/>
      <c r="T90" s="11"/>
      <c r="U90" s="11"/>
      <c r="V90" s="11"/>
      <c r="W90" s="11"/>
      <c r="X90" s="11"/>
      <c r="Y90" s="11"/>
      <c r="Z90" s="11"/>
    </row>
    <row r="91">
      <c r="A91" s="130"/>
      <c r="B91" s="79"/>
      <c r="C91" s="80"/>
      <c r="D91" s="82"/>
      <c r="E91" s="82"/>
      <c r="F91" s="82"/>
      <c r="G91" s="11"/>
      <c r="H91" s="11"/>
      <c r="I91" s="11"/>
      <c r="J91" s="11"/>
      <c r="K91" s="11"/>
      <c r="L91" s="11"/>
      <c r="M91" s="11"/>
      <c r="N91" s="11"/>
      <c r="O91" s="11"/>
      <c r="P91" s="11"/>
      <c r="Q91" s="11"/>
      <c r="R91" s="11"/>
      <c r="S91" s="11"/>
      <c r="T91" s="11"/>
      <c r="U91" s="11"/>
      <c r="V91" s="11"/>
      <c r="W91" s="11"/>
      <c r="X91" s="11"/>
      <c r="Y91" s="11"/>
      <c r="Z91" s="11"/>
    </row>
    <row r="92">
      <c r="A92" s="130"/>
      <c r="B92" s="79"/>
      <c r="C92" s="80"/>
      <c r="D92" s="82"/>
      <c r="E92" s="82"/>
      <c r="F92" s="82"/>
      <c r="G92" s="11"/>
      <c r="H92" s="11"/>
      <c r="I92" s="11"/>
      <c r="J92" s="11"/>
      <c r="K92" s="11"/>
      <c r="L92" s="11"/>
      <c r="M92" s="11"/>
      <c r="N92" s="11"/>
      <c r="O92" s="11"/>
      <c r="P92" s="11"/>
      <c r="Q92" s="11"/>
      <c r="R92" s="11"/>
      <c r="S92" s="11"/>
      <c r="T92" s="11"/>
      <c r="U92" s="11"/>
      <c r="V92" s="11"/>
      <c r="W92" s="11"/>
      <c r="X92" s="11"/>
      <c r="Y92" s="11"/>
      <c r="Z92" s="11"/>
    </row>
    <row r="93">
      <c r="A93" s="130"/>
      <c r="B93" s="79"/>
      <c r="C93" s="80"/>
      <c r="D93" s="82"/>
      <c r="E93" s="82"/>
      <c r="F93" s="82"/>
      <c r="G93" s="11"/>
      <c r="H93" s="11"/>
      <c r="I93" s="11"/>
      <c r="J93" s="11"/>
      <c r="K93" s="11"/>
      <c r="L93" s="11"/>
      <c r="M93" s="11"/>
      <c r="N93" s="11"/>
      <c r="O93" s="11"/>
      <c r="P93" s="11"/>
      <c r="Q93" s="11"/>
      <c r="R93" s="11"/>
      <c r="S93" s="11"/>
      <c r="T93" s="11"/>
      <c r="U93" s="11"/>
      <c r="V93" s="11"/>
      <c r="W93" s="11"/>
      <c r="X93" s="11"/>
      <c r="Y93" s="11"/>
      <c r="Z93" s="11"/>
    </row>
    <row r="94">
      <c r="A94" s="130"/>
      <c r="B94" s="79"/>
      <c r="C94" s="80"/>
      <c r="D94" s="82"/>
      <c r="E94" s="82"/>
      <c r="F94" s="82"/>
      <c r="G94" s="11"/>
      <c r="H94" s="11"/>
      <c r="I94" s="11"/>
      <c r="J94" s="11"/>
      <c r="K94" s="11"/>
      <c r="L94" s="11"/>
      <c r="M94" s="11"/>
      <c r="N94" s="11"/>
      <c r="O94" s="11"/>
      <c r="P94" s="11"/>
      <c r="Q94" s="11"/>
      <c r="R94" s="11"/>
      <c r="S94" s="11"/>
      <c r="T94" s="11"/>
      <c r="U94" s="11"/>
      <c r="V94" s="11"/>
      <c r="W94" s="11"/>
      <c r="X94" s="11"/>
      <c r="Y94" s="11"/>
      <c r="Z94" s="11"/>
    </row>
    <row r="95">
      <c r="A95" s="130"/>
      <c r="B95" s="79"/>
      <c r="C95" s="80"/>
      <c r="D95" s="82"/>
      <c r="E95" s="82"/>
      <c r="F95" s="82"/>
      <c r="G95" s="11"/>
      <c r="H95" s="11"/>
      <c r="I95" s="11"/>
      <c r="J95" s="11"/>
      <c r="K95" s="11"/>
      <c r="L95" s="11"/>
      <c r="M95" s="11"/>
      <c r="N95" s="11"/>
      <c r="O95" s="11"/>
      <c r="P95" s="11"/>
      <c r="Q95" s="11"/>
      <c r="R95" s="11"/>
      <c r="S95" s="11"/>
      <c r="T95" s="11"/>
      <c r="U95" s="11"/>
      <c r="V95" s="11"/>
      <c r="W95" s="11"/>
      <c r="X95" s="11"/>
      <c r="Y95" s="11"/>
      <c r="Z95" s="11"/>
    </row>
    <row r="96">
      <c r="A96" s="130"/>
      <c r="B96" s="79"/>
      <c r="C96" s="80"/>
      <c r="D96" s="82"/>
      <c r="E96" s="82"/>
      <c r="F96" s="82"/>
      <c r="G96" s="11"/>
      <c r="H96" s="11"/>
      <c r="I96" s="11"/>
      <c r="J96" s="11"/>
      <c r="K96" s="11"/>
      <c r="L96" s="11"/>
      <c r="M96" s="11"/>
      <c r="N96" s="11"/>
      <c r="O96" s="11"/>
      <c r="P96" s="11"/>
      <c r="Q96" s="11"/>
      <c r="R96" s="11"/>
      <c r="S96" s="11"/>
      <c r="T96" s="11"/>
      <c r="U96" s="11"/>
      <c r="V96" s="11"/>
      <c r="W96" s="11"/>
      <c r="X96" s="11"/>
      <c r="Y96" s="11"/>
      <c r="Z96" s="11"/>
    </row>
    <row r="97">
      <c r="A97" s="130"/>
      <c r="B97" s="79"/>
      <c r="C97" s="80"/>
      <c r="D97" s="82"/>
      <c r="E97" s="82"/>
      <c r="F97" s="82"/>
      <c r="G97" s="11"/>
      <c r="H97" s="11"/>
      <c r="I97" s="11"/>
      <c r="J97" s="11"/>
      <c r="K97" s="11"/>
      <c r="L97" s="11"/>
      <c r="M97" s="11"/>
      <c r="N97" s="11"/>
      <c r="O97" s="11"/>
      <c r="P97" s="11"/>
      <c r="Q97" s="11"/>
      <c r="R97" s="11"/>
      <c r="S97" s="11"/>
      <c r="T97" s="11"/>
      <c r="U97" s="11"/>
      <c r="V97" s="11"/>
      <c r="W97" s="11"/>
      <c r="X97" s="11"/>
      <c r="Y97" s="11"/>
      <c r="Z97" s="11"/>
    </row>
    <row r="98">
      <c r="A98" s="130"/>
      <c r="B98" s="79"/>
      <c r="C98" s="80"/>
      <c r="D98" s="82"/>
      <c r="E98" s="82"/>
      <c r="F98" s="82"/>
      <c r="G98" s="11"/>
      <c r="H98" s="11"/>
      <c r="I98" s="11"/>
      <c r="J98" s="11"/>
      <c r="K98" s="11"/>
      <c r="L98" s="11"/>
      <c r="M98" s="11"/>
      <c r="N98" s="11"/>
      <c r="O98" s="11"/>
      <c r="P98" s="11"/>
      <c r="Q98" s="11"/>
      <c r="R98" s="11"/>
      <c r="S98" s="11"/>
      <c r="T98" s="11"/>
      <c r="U98" s="11"/>
      <c r="V98" s="11"/>
      <c r="W98" s="11"/>
      <c r="X98" s="11"/>
      <c r="Y98" s="11"/>
      <c r="Z98" s="11"/>
    </row>
    <row r="99">
      <c r="A99" s="130"/>
      <c r="B99" s="79"/>
      <c r="C99" s="80"/>
      <c r="D99" s="82"/>
      <c r="E99" s="82"/>
      <c r="F99" s="82"/>
      <c r="G99" s="11"/>
      <c r="H99" s="11"/>
      <c r="I99" s="11"/>
      <c r="J99" s="11"/>
      <c r="K99" s="11"/>
      <c r="L99" s="11"/>
      <c r="M99" s="11"/>
      <c r="N99" s="11"/>
      <c r="O99" s="11"/>
      <c r="P99" s="11"/>
      <c r="Q99" s="11"/>
      <c r="R99" s="11"/>
      <c r="S99" s="11"/>
      <c r="T99" s="11"/>
      <c r="U99" s="11"/>
      <c r="V99" s="11"/>
      <c r="W99" s="11"/>
      <c r="X99" s="11"/>
      <c r="Y99" s="11"/>
      <c r="Z99" s="11"/>
    </row>
    <row r="100">
      <c r="A100" s="130"/>
      <c r="B100" s="79"/>
      <c r="C100" s="80"/>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30"/>
      <c r="B101" s="79"/>
      <c r="C101" s="80"/>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30"/>
      <c r="B102" s="79"/>
      <c r="C102" s="80"/>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30"/>
      <c r="B103" s="79"/>
      <c r="C103" s="80"/>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30"/>
      <c r="B104" s="79"/>
      <c r="C104" s="80"/>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30"/>
      <c r="B105" s="79"/>
      <c r="C105" s="80"/>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30"/>
      <c r="B106" s="79"/>
      <c r="C106" s="80"/>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30"/>
      <c r="B107" s="79"/>
      <c r="C107" s="80"/>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30"/>
      <c r="B108" s="79"/>
      <c r="C108" s="80"/>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30"/>
      <c r="B109" s="79"/>
      <c r="C109" s="80"/>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30"/>
      <c r="B110" s="79"/>
      <c r="C110" s="80"/>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30"/>
      <c r="B111" s="79"/>
      <c r="C111" s="80"/>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30"/>
      <c r="B112" s="79"/>
      <c r="C112" s="80"/>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30"/>
      <c r="B113" s="79"/>
      <c r="C113" s="80"/>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30"/>
      <c r="B114" s="79"/>
      <c r="C114" s="80"/>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30"/>
      <c r="B115" s="79"/>
      <c r="C115" s="80"/>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30"/>
      <c r="B116" s="79"/>
      <c r="C116" s="80"/>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30"/>
      <c r="B117" s="79"/>
      <c r="C117" s="80"/>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30"/>
      <c r="B118" s="79"/>
      <c r="C118" s="80"/>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30"/>
      <c r="B119" s="79"/>
      <c r="C119" s="80"/>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30"/>
      <c r="B120" s="79"/>
      <c r="C120" s="80"/>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30"/>
      <c r="B121" s="79"/>
      <c r="C121" s="80"/>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30"/>
      <c r="B122" s="79"/>
      <c r="C122" s="80"/>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30"/>
      <c r="B123" s="79"/>
      <c r="C123" s="80"/>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30"/>
      <c r="B124" s="79"/>
      <c r="C124" s="80"/>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30"/>
      <c r="B125" s="79"/>
      <c r="C125" s="80"/>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30"/>
      <c r="B126" s="79"/>
      <c r="C126" s="80"/>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30"/>
      <c r="B127" s="79"/>
      <c r="C127" s="80"/>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30"/>
      <c r="B128" s="79"/>
      <c r="C128" s="80"/>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30"/>
      <c r="B129" s="79"/>
      <c r="C129" s="80"/>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30"/>
      <c r="B130" s="79"/>
      <c r="C130" s="80"/>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30"/>
      <c r="B131" s="79"/>
      <c r="C131" s="80"/>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30"/>
      <c r="B132" s="79"/>
      <c r="C132" s="80"/>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30"/>
      <c r="B133" s="79"/>
      <c r="C133" s="80"/>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30"/>
      <c r="B134" s="79"/>
      <c r="C134" s="80"/>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30"/>
      <c r="B135" s="79"/>
      <c r="C135" s="80"/>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30"/>
      <c r="B136" s="79"/>
      <c r="C136" s="80"/>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30"/>
      <c r="B137" s="79"/>
      <c r="C137" s="80"/>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30"/>
      <c r="B138" s="79"/>
      <c r="C138" s="80"/>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30"/>
      <c r="B139" s="79"/>
      <c r="C139" s="80"/>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30"/>
      <c r="B140" s="79"/>
      <c r="C140" s="80"/>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30"/>
      <c r="B141" s="79"/>
      <c r="C141" s="80"/>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30"/>
      <c r="B142" s="79"/>
      <c r="C142" s="80"/>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30"/>
      <c r="B143" s="79"/>
      <c r="C143" s="80"/>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30"/>
      <c r="B144" s="79"/>
      <c r="C144" s="80"/>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30"/>
      <c r="B145" s="79"/>
      <c r="C145" s="80"/>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30"/>
      <c r="B146" s="79"/>
      <c r="C146" s="80"/>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30"/>
      <c r="B147" s="79"/>
      <c r="C147" s="80"/>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30"/>
      <c r="B148" s="79"/>
      <c r="C148" s="80"/>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30"/>
      <c r="B149" s="79"/>
      <c r="C149" s="80"/>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30"/>
      <c r="B150" s="79"/>
      <c r="C150" s="80"/>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30"/>
      <c r="B151" s="79"/>
      <c r="C151" s="80"/>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30"/>
      <c r="B152" s="79"/>
      <c r="C152" s="80"/>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30"/>
      <c r="B153" s="79"/>
      <c r="C153" s="80"/>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30"/>
      <c r="B154" s="79"/>
      <c r="C154" s="80"/>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30"/>
      <c r="B155" s="79"/>
      <c r="C155" s="80"/>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30"/>
      <c r="B156" s="79"/>
      <c r="C156" s="80"/>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30"/>
      <c r="B157" s="79"/>
      <c r="C157" s="80"/>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30"/>
      <c r="B158" s="79"/>
      <c r="C158" s="80"/>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30"/>
      <c r="B159" s="79"/>
      <c r="C159" s="80"/>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30"/>
      <c r="B160" s="79"/>
      <c r="C160" s="80"/>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30"/>
      <c r="B161" s="79"/>
      <c r="C161" s="80"/>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30"/>
      <c r="B162" s="79"/>
      <c r="C162" s="80"/>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30"/>
      <c r="B163" s="79"/>
      <c r="C163" s="80"/>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30"/>
      <c r="B164" s="79"/>
      <c r="C164" s="80"/>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30"/>
      <c r="B165" s="79"/>
      <c r="C165" s="80"/>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30"/>
      <c r="B166" s="79"/>
      <c r="C166" s="80"/>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30"/>
      <c r="B167" s="79"/>
      <c r="C167" s="80"/>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30"/>
      <c r="B168" s="79"/>
      <c r="C168" s="80"/>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30"/>
      <c r="B169" s="79"/>
      <c r="C169" s="80"/>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30"/>
      <c r="B170" s="79"/>
      <c r="C170" s="80"/>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30"/>
      <c r="B171" s="79"/>
      <c r="C171" s="80"/>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30"/>
      <c r="B172" s="79"/>
      <c r="C172" s="80"/>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30"/>
      <c r="B173" s="79"/>
      <c r="C173" s="80"/>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30"/>
      <c r="B174" s="79"/>
      <c r="C174" s="80"/>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30"/>
      <c r="B175" s="79"/>
      <c r="C175" s="80"/>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30"/>
      <c r="B176" s="79"/>
      <c r="C176" s="80"/>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30"/>
      <c r="B177" s="79"/>
      <c r="C177" s="80"/>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30"/>
      <c r="B178" s="79"/>
      <c r="C178" s="80"/>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30"/>
      <c r="B179" s="79"/>
      <c r="C179" s="80"/>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30"/>
      <c r="B180" s="79"/>
      <c r="C180" s="80"/>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30"/>
      <c r="B181" s="79"/>
      <c r="C181" s="80"/>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30"/>
      <c r="B182" s="79"/>
      <c r="C182" s="80"/>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30"/>
      <c r="B183" s="79"/>
      <c r="C183" s="80"/>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30"/>
      <c r="B184" s="79"/>
      <c r="C184" s="80"/>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30"/>
      <c r="B185" s="79"/>
      <c r="C185" s="80"/>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30"/>
      <c r="B186" s="79"/>
      <c r="C186" s="80"/>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30"/>
      <c r="B187" s="79"/>
      <c r="C187" s="80"/>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30"/>
      <c r="B188" s="79"/>
      <c r="C188" s="80"/>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30"/>
      <c r="B189" s="79"/>
      <c r="C189" s="80"/>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30"/>
      <c r="B190" s="79"/>
      <c r="C190" s="80"/>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30"/>
      <c r="B191" s="79"/>
      <c r="C191" s="80"/>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30"/>
      <c r="B192" s="79"/>
      <c r="C192" s="80"/>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30"/>
      <c r="B193" s="79"/>
      <c r="C193" s="80"/>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30"/>
      <c r="B194" s="79"/>
      <c r="C194" s="80"/>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30"/>
      <c r="B195" s="79"/>
      <c r="C195" s="80"/>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30"/>
      <c r="B196" s="79"/>
      <c r="C196" s="80"/>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30"/>
      <c r="B197" s="79"/>
      <c r="C197" s="80"/>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30"/>
      <c r="B198" s="79"/>
      <c r="C198" s="80"/>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30"/>
      <c r="B199" s="79"/>
      <c r="C199" s="80"/>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30"/>
      <c r="B200" s="79"/>
      <c r="C200" s="80"/>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30"/>
      <c r="B201" s="79"/>
      <c r="C201" s="80"/>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30"/>
      <c r="B202" s="79"/>
      <c r="C202" s="80"/>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30"/>
      <c r="B203" s="79"/>
      <c r="C203" s="80"/>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30"/>
      <c r="B204" s="79"/>
      <c r="C204" s="80"/>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30"/>
      <c r="B205" s="79"/>
      <c r="C205" s="80"/>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30"/>
      <c r="B206" s="79"/>
      <c r="C206" s="80"/>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30"/>
      <c r="B207" s="79"/>
      <c r="C207" s="80"/>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30"/>
      <c r="B208" s="79"/>
      <c r="C208" s="80"/>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30"/>
      <c r="B209" s="79"/>
      <c r="C209" s="80"/>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30"/>
      <c r="B210" s="79"/>
      <c r="C210" s="80"/>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30"/>
      <c r="B211" s="79"/>
      <c r="C211" s="80"/>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30"/>
      <c r="B212" s="79"/>
      <c r="C212" s="80"/>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30"/>
      <c r="B213" s="79"/>
      <c r="C213" s="80"/>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30"/>
      <c r="B214" s="79"/>
      <c r="C214" s="80"/>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30"/>
      <c r="B215" s="79"/>
      <c r="C215" s="80"/>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30"/>
      <c r="B216" s="79"/>
      <c r="C216" s="80"/>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30"/>
      <c r="B217" s="79"/>
      <c r="C217" s="80"/>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30"/>
      <c r="B218" s="79"/>
      <c r="C218" s="80"/>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30"/>
      <c r="B219" s="79"/>
      <c r="C219" s="80"/>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30"/>
      <c r="B220" s="79"/>
      <c r="C220" s="80"/>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30"/>
      <c r="B221" s="79"/>
      <c r="C221" s="80"/>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30"/>
      <c r="B222" s="79"/>
      <c r="C222" s="80"/>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30"/>
      <c r="B223" s="79"/>
      <c r="C223" s="80"/>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30"/>
      <c r="B224" s="79"/>
      <c r="C224" s="80"/>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30"/>
      <c r="B225" s="79"/>
      <c r="C225" s="80"/>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30"/>
      <c r="B226" s="79"/>
      <c r="C226" s="80"/>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30"/>
      <c r="B227" s="79"/>
      <c r="C227" s="80"/>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30"/>
      <c r="B228" s="79"/>
      <c r="C228" s="80"/>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30"/>
      <c r="B229" s="79"/>
      <c r="C229" s="80"/>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30"/>
      <c r="B230" s="79"/>
      <c r="C230" s="80"/>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30"/>
      <c r="B231" s="79"/>
      <c r="C231" s="80"/>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30"/>
      <c r="B232" s="79"/>
      <c r="C232" s="80"/>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30"/>
      <c r="B233" s="79"/>
      <c r="C233" s="80"/>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30"/>
      <c r="B234" s="79"/>
      <c r="C234" s="80"/>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30"/>
      <c r="B235" s="79"/>
      <c r="C235" s="80"/>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30"/>
      <c r="B236" s="79"/>
      <c r="C236" s="80"/>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30"/>
      <c r="B237" s="79"/>
      <c r="C237" s="80"/>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30"/>
      <c r="B238" s="79"/>
      <c r="C238" s="80"/>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30"/>
      <c r="B239" s="79"/>
      <c r="C239" s="80"/>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30"/>
      <c r="B240" s="79"/>
      <c r="C240" s="80"/>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30"/>
      <c r="B241" s="79"/>
      <c r="C241" s="80"/>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30"/>
      <c r="B242" s="79"/>
      <c r="C242" s="80"/>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30"/>
      <c r="B243" s="79"/>
      <c r="C243" s="80"/>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30"/>
      <c r="B244" s="79"/>
      <c r="C244" s="80"/>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30"/>
      <c r="B245" s="79"/>
      <c r="C245" s="80"/>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30"/>
      <c r="B246" s="79"/>
      <c r="C246" s="80"/>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30"/>
      <c r="B247" s="79"/>
      <c r="C247" s="80"/>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30"/>
      <c r="B248" s="79"/>
      <c r="C248" s="80"/>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30"/>
      <c r="B249" s="79"/>
      <c r="C249" s="80"/>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30"/>
      <c r="B250" s="79"/>
      <c r="C250" s="80"/>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30"/>
      <c r="B251" s="79"/>
      <c r="C251" s="80"/>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30"/>
      <c r="B252" s="79"/>
      <c r="C252" s="80"/>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30"/>
      <c r="B253" s="79"/>
      <c r="C253" s="80"/>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30"/>
      <c r="B254" s="79"/>
      <c r="C254" s="80"/>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30"/>
      <c r="B255" s="79"/>
      <c r="C255" s="80"/>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30"/>
      <c r="B256" s="79"/>
      <c r="C256" s="80"/>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30"/>
      <c r="B257" s="79"/>
      <c r="C257" s="80"/>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30"/>
      <c r="B258" s="79"/>
      <c r="C258" s="80"/>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30"/>
      <c r="B259" s="79"/>
      <c r="C259" s="80"/>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30"/>
      <c r="B260" s="79"/>
      <c r="C260" s="80"/>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30"/>
      <c r="B261" s="79"/>
      <c r="C261" s="80"/>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30"/>
      <c r="B262" s="79"/>
      <c r="C262" s="80"/>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30"/>
      <c r="B263" s="79"/>
      <c r="C263" s="80"/>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30"/>
      <c r="B264" s="79"/>
      <c r="C264" s="80"/>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30"/>
      <c r="B265" s="79"/>
      <c r="C265" s="80"/>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30"/>
      <c r="B266" s="79"/>
      <c r="C266" s="80"/>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30"/>
      <c r="B267" s="79"/>
      <c r="C267" s="80"/>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30"/>
      <c r="B268" s="79"/>
      <c r="C268" s="80"/>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30"/>
      <c r="B269" s="79"/>
      <c r="C269" s="80"/>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30"/>
      <c r="B270" s="79"/>
      <c r="C270" s="80"/>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30"/>
      <c r="B271" s="79"/>
      <c r="C271" s="80"/>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30"/>
      <c r="B272" s="79"/>
      <c r="C272" s="80"/>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30"/>
      <c r="B273" s="79"/>
      <c r="C273" s="80"/>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30"/>
      <c r="B274" s="79"/>
      <c r="C274" s="80"/>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30"/>
      <c r="B275" s="79"/>
      <c r="C275" s="80"/>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30"/>
      <c r="B276" s="79"/>
      <c r="C276" s="80"/>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30"/>
      <c r="B277" s="79"/>
      <c r="C277" s="80"/>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30"/>
      <c r="B278" s="79"/>
      <c r="C278" s="80"/>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30"/>
      <c r="B279" s="79"/>
      <c r="C279" s="80"/>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30"/>
      <c r="B280" s="79"/>
      <c r="C280" s="80"/>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30"/>
      <c r="B281" s="79"/>
      <c r="C281" s="80"/>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30"/>
      <c r="B282" s="79"/>
      <c r="C282" s="80"/>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30"/>
      <c r="B283" s="79"/>
      <c r="C283" s="80"/>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30"/>
      <c r="B284" s="79"/>
      <c r="C284" s="80"/>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30"/>
      <c r="B285" s="79"/>
      <c r="C285" s="80"/>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30"/>
      <c r="B286" s="79"/>
      <c r="C286" s="80"/>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30"/>
      <c r="B287" s="79"/>
      <c r="C287" s="80"/>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30"/>
      <c r="B288" s="79"/>
      <c r="C288" s="80"/>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30"/>
      <c r="B289" s="79"/>
      <c r="C289" s="80"/>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30"/>
      <c r="B290" s="79"/>
      <c r="C290" s="80"/>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30"/>
      <c r="B291" s="79"/>
      <c r="C291" s="80"/>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30"/>
      <c r="B292" s="79"/>
      <c r="C292" s="80"/>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30"/>
      <c r="B293" s="79"/>
      <c r="C293" s="80"/>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30"/>
      <c r="B294" s="79"/>
      <c r="C294" s="80"/>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30"/>
      <c r="B295" s="79"/>
      <c r="C295" s="80"/>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30"/>
      <c r="B296" s="79"/>
      <c r="C296" s="80"/>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30"/>
      <c r="B297" s="79"/>
      <c r="C297" s="80"/>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30"/>
      <c r="B298" s="79"/>
      <c r="C298" s="80"/>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30"/>
      <c r="B299" s="79"/>
      <c r="C299" s="80"/>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30"/>
      <c r="B300" s="79"/>
      <c r="C300" s="80"/>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30"/>
      <c r="B301" s="79"/>
      <c r="C301" s="80"/>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30"/>
      <c r="B302" s="79"/>
      <c r="C302" s="80"/>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30"/>
      <c r="B303" s="79"/>
      <c r="C303" s="80"/>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30"/>
      <c r="B304" s="79"/>
      <c r="C304" s="80"/>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30"/>
      <c r="B305" s="79"/>
      <c r="C305" s="80"/>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30"/>
      <c r="B306" s="79"/>
      <c r="C306" s="80"/>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30"/>
      <c r="B307" s="79"/>
      <c r="C307" s="80"/>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30"/>
      <c r="B308" s="79"/>
      <c r="C308" s="80"/>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30"/>
      <c r="B309" s="79"/>
      <c r="C309" s="80"/>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30"/>
      <c r="B310" s="79"/>
      <c r="C310" s="80"/>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30"/>
      <c r="B311" s="79"/>
      <c r="C311" s="80"/>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30"/>
      <c r="B312" s="79"/>
      <c r="C312" s="80"/>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30"/>
      <c r="B313" s="79"/>
      <c r="C313" s="80"/>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30"/>
      <c r="B314" s="79"/>
      <c r="C314" s="80"/>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30"/>
      <c r="B315" s="79"/>
      <c r="C315" s="80"/>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30"/>
      <c r="B316" s="79"/>
      <c r="C316" s="80"/>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30"/>
      <c r="B317" s="79"/>
      <c r="C317" s="80"/>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30"/>
      <c r="B318" s="79"/>
      <c r="C318" s="80"/>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30"/>
      <c r="B319" s="79"/>
      <c r="C319" s="80"/>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30"/>
      <c r="B320" s="79"/>
      <c r="C320" s="80"/>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30"/>
      <c r="B321" s="79"/>
      <c r="C321" s="80"/>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30"/>
      <c r="B322" s="79"/>
      <c r="C322" s="80"/>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30"/>
      <c r="B323" s="79"/>
      <c r="C323" s="80"/>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30"/>
      <c r="B324" s="79"/>
      <c r="C324" s="80"/>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30"/>
      <c r="B325" s="79"/>
      <c r="C325" s="80"/>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30"/>
      <c r="B326" s="79"/>
      <c r="C326" s="80"/>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30"/>
      <c r="B327" s="79"/>
      <c r="C327" s="80"/>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30"/>
      <c r="B328" s="79"/>
      <c r="C328" s="80"/>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30"/>
      <c r="B329" s="79"/>
      <c r="C329" s="80"/>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30"/>
      <c r="B330" s="79"/>
      <c r="C330" s="80"/>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30"/>
      <c r="B331" s="79"/>
      <c r="C331" s="80"/>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30"/>
      <c r="B332" s="79"/>
      <c r="C332" s="80"/>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30"/>
      <c r="B333" s="79"/>
      <c r="C333" s="80"/>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30"/>
      <c r="B334" s="79"/>
      <c r="C334" s="80"/>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30"/>
      <c r="B335" s="79"/>
      <c r="C335" s="80"/>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30"/>
      <c r="B336" s="79"/>
      <c r="C336" s="80"/>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30"/>
      <c r="B337" s="79"/>
      <c r="C337" s="80"/>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30"/>
      <c r="B338" s="79"/>
      <c r="C338" s="80"/>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30"/>
      <c r="B339" s="79"/>
      <c r="C339" s="80"/>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30"/>
      <c r="B340" s="79"/>
      <c r="C340" s="80"/>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30"/>
      <c r="B341" s="79"/>
      <c r="C341" s="80"/>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30"/>
      <c r="B342" s="79"/>
      <c r="C342" s="80"/>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30"/>
      <c r="B343" s="79"/>
      <c r="C343" s="80"/>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30"/>
      <c r="B344" s="79"/>
      <c r="C344" s="80"/>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30"/>
      <c r="B345" s="79"/>
      <c r="C345" s="80"/>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30"/>
      <c r="B346" s="79"/>
      <c r="C346" s="80"/>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30"/>
      <c r="B347" s="79"/>
      <c r="C347" s="80"/>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30"/>
      <c r="B348" s="79"/>
      <c r="C348" s="80"/>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30"/>
      <c r="B349" s="79"/>
      <c r="C349" s="80"/>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30"/>
      <c r="B350" s="79"/>
      <c r="C350" s="80"/>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30"/>
      <c r="B351" s="79"/>
      <c r="C351" s="80"/>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30"/>
      <c r="B352" s="79"/>
      <c r="C352" s="80"/>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30"/>
      <c r="B353" s="79"/>
      <c r="C353" s="80"/>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30"/>
      <c r="B354" s="79"/>
      <c r="C354" s="80"/>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30"/>
      <c r="B355" s="79"/>
      <c r="C355" s="80"/>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30"/>
      <c r="B356" s="79"/>
      <c r="C356" s="80"/>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30"/>
      <c r="B357" s="79"/>
      <c r="C357" s="80"/>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30"/>
      <c r="B358" s="79"/>
      <c r="C358" s="80"/>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30"/>
      <c r="B359" s="79"/>
      <c r="C359" s="80"/>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30"/>
      <c r="B360" s="79"/>
      <c r="C360" s="80"/>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30"/>
      <c r="B361" s="79"/>
      <c r="C361" s="80"/>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30"/>
      <c r="B362" s="79"/>
      <c r="C362" s="80"/>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30"/>
      <c r="B363" s="79"/>
      <c r="C363" s="80"/>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30"/>
      <c r="B364" s="79"/>
      <c r="C364" s="80"/>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30"/>
      <c r="B365" s="79"/>
      <c r="C365" s="80"/>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30"/>
      <c r="B366" s="79"/>
      <c r="C366" s="80"/>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30"/>
      <c r="B367" s="79"/>
      <c r="C367" s="80"/>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30"/>
      <c r="B368" s="79"/>
      <c r="C368" s="80"/>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30"/>
      <c r="B369" s="79"/>
      <c r="C369" s="80"/>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30"/>
      <c r="B370" s="79"/>
      <c r="C370" s="80"/>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30"/>
      <c r="B371" s="79"/>
      <c r="C371" s="80"/>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30"/>
      <c r="B372" s="79"/>
      <c r="C372" s="80"/>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30"/>
      <c r="B373" s="79"/>
      <c r="C373" s="80"/>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30"/>
      <c r="B374" s="79"/>
      <c r="C374" s="80"/>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30"/>
      <c r="B375" s="79"/>
      <c r="C375" s="80"/>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30"/>
      <c r="B376" s="79"/>
      <c r="C376" s="80"/>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30"/>
      <c r="B377" s="79"/>
      <c r="C377" s="80"/>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30"/>
      <c r="B378" s="79"/>
      <c r="C378" s="80"/>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30"/>
      <c r="B379" s="79"/>
      <c r="C379" s="80"/>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30"/>
      <c r="B380" s="79"/>
      <c r="C380" s="80"/>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30"/>
      <c r="B381" s="79"/>
      <c r="C381" s="80"/>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30"/>
      <c r="B382" s="79"/>
      <c r="C382" s="80"/>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30"/>
      <c r="B383" s="79"/>
      <c r="C383" s="80"/>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30"/>
      <c r="B384" s="79"/>
      <c r="C384" s="80"/>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30"/>
      <c r="B385" s="79"/>
      <c r="C385" s="80"/>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30"/>
      <c r="B386" s="79"/>
      <c r="C386" s="80"/>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30"/>
      <c r="B387" s="79"/>
      <c r="C387" s="80"/>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30"/>
      <c r="B388" s="79"/>
      <c r="C388" s="80"/>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30"/>
      <c r="B389" s="79"/>
      <c r="C389" s="80"/>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30"/>
      <c r="B390" s="79"/>
      <c r="C390" s="80"/>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30"/>
      <c r="B391" s="79"/>
      <c r="C391" s="80"/>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30"/>
      <c r="B392" s="79"/>
      <c r="C392" s="80"/>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30"/>
      <c r="B393" s="79"/>
      <c r="C393" s="80"/>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30"/>
      <c r="B394" s="79"/>
      <c r="C394" s="80"/>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30"/>
      <c r="B395" s="79"/>
      <c r="C395" s="80"/>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30"/>
      <c r="B396" s="79"/>
      <c r="C396" s="80"/>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30"/>
      <c r="B397" s="79"/>
      <c r="C397" s="80"/>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30"/>
      <c r="B398" s="79"/>
      <c r="C398" s="80"/>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30"/>
      <c r="B399" s="79"/>
      <c r="C399" s="80"/>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30"/>
      <c r="B400" s="79"/>
      <c r="C400" s="80"/>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30"/>
      <c r="B401" s="79"/>
      <c r="C401" s="80"/>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30"/>
      <c r="B402" s="79"/>
      <c r="C402" s="80"/>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30"/>
      <c r="B403" s="79"/>
      <c r="C403" s="80"/>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30"/>
      <c r="B404" s="79"/>
      <c r="C404" s="80"/>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30"/>
      <c r="B405" s="79"/>
      <c r="C405" s="80"/>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30"/>
      <c r="B406" s="79"/>
      <c r="C406" s="80"/>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30"/>
      <c r="B407" s="79"/>
      <c r="C407" s="80"/>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30"/>
      <c r="B408" s="79"/>
      <c r="C408" s="80"/>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30"/>
      <c r="B409" s="79"/>
      <c r="C409" s="80"/>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30"/>
      <c r="B410" s="79"/>
      <c r="C410" s="80"/>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30"/>
      <c r="B411" s="79"/>
      <c r="C411" s="80"/>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30"/>
      <c r="B412" s="79"/>
      <c r="C412" s="80"/>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30"/>
      <c r="B413" s="79"/>
      <c r="C413" s="80"/>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30"/>
      <c r="B414" s="79"/>
      <c r="C414" s="80"/>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30"/>
      <c r="B415" s="79"/>
      <c r="C415" s="80"/>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30"/>
      <c r="B416" s="79"/>
      <c r="C416" s="80"/>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30"/>
      <c r="B417" s="79"/>
      <c r="C417" s="80"/>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30"/>
      <c r="B418" s="79"/>
      <c r="C418" s="80"/>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30"/>
      <c r="B419" s="79"/>
      <c r="C419" s="80"/>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30"/>
      <c r="B420" s="79"/>
      <c r="C420" s="80"/>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30"/>
      <c r="B421" s="79"/>
      <c r="C421" s="80"/>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30"/>
      <c r="B422" s="79"/>
      <c r="C422" s="80"/>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30"/>
      <c r="B423" s="79"/>
      <c r="C423" s="80"/>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30"/>
      <c r="B424" s="79"/>
      <c r="C424" s="80"/>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30"/>
      <c r="B425" s="79"/>
      <c r="C425" s="80"/>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30"/>
      <c r="B426" s="79"/>
      <c r="C426" s="80"/>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30"/>
      <c r="B427" s="79"/>
      <c r="C427" s="80"/>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30"/>
      <c r="B428" s="79"/>
      <c r="C428" s="80"/>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30"/>
      <c r="B429" s="79"/>
      <c r="C429" s="80"/>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30"/>
      <c r="B430" s="79"/>
      <c r="C430" s="80"/>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30"/>
      <c r="B431" s="79"/>
      <c r="C431" s="80"/>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30"/>
      <c r="B432" s="79"/>
      <c r="C432" s="80"/>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30"/>
      <c r="B433" s="79"/>
      <c r="C433" s="80"/>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30"/>
      <c r="B434" s="79"/>
      <c r="C434" s="80"/>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30"/>
      <c r="B435" s="79"/>
      <c r="C435" s="80"/>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30"/>
      <c r="B436" s="79"/>
      <c r="C436" s="80"/>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30"/>
      <c r="B437" s="79"/>
      <c r="C437" s="80"/>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30"/>
      <c r="B438" s="79"/>
      <c r="C438" s="80"/>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30"/>
      <c r="B439" s="79"/>
      <c r="C439" s="80"/>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30"/>
      <c r="B440" s="79"/>
      <c r="C440" s="80"/>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30"/>
      <c r="B441" s="79"/>
      <c r="C441" s="80"/>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30"/>
      <c r="B442" s="79"/>
      <c r="C442" s="80"/>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30"/>
      <c r="B443" s="79"/>
      <c r="C443" s="80"/>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30"/>
      <c r="B444" s="79"/>
      <c r="C444" s="80"/>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30"/>
      <c r="B445" s="79"/>
      <c r="C445" s="80"/>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30"/>
      <c r="B446" s="79"/>
      <c r="C446" s="80"/>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30"/>
      <c r="B447" s="79"/>
      <c r="C447" s="80"/>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30"/>
      <c r="B448" s="79"/>
      <c r="C448" s="80"/>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30"/>
      <c r="B449" s="79"/>
      <c r="C449" s="80"/>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30"/>
      <c r="B450" s="79"/>
      <c r="C450" s="80"/>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30"/>
      <c r="B451" s="79"/>
      <c r="C451" s="80"/>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30"/>
      <c r="B452" s="79"/>
      <c r="C452" s="80"/>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30"/>
      <c r="B453" s="79"/>
      <c r="C453" s="80"/>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30"/>
      <c r="B454" s="79"/>
      <c r="C454" s="80"/>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30"/>
      <c r="B455" s="79"/>
      <c r="C455" s="80"/>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30"/>
      <c r="B456" s="79"/>
      <c r="C456" s="80"/>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30"/>
      <c r="B457" s="79"/>
      <c r="C457" s="80"/>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30"/>
      <c r="B458" s="79"/>
      <c r="C458" s="80"/>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30"/>
      <c r="B459" s="79"/>
      <c r="C459" s="80"/>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30"/>
      <c r="B460" s="79"/>
      <c r="C460" s="80"/>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30"/>
      <c r="B461" s="79"/>
      <c r="C461" s="80"/>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30"/>
      <c r="B462" s="79"/>
      <c r="C462" s="80"/>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30"/>
      <c r="B463" s="79"/>
      <c r="C463" s="80"/>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30"/>
      <c r="B464" s="79"/>
      <c r="C464" s="80"/>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30"/>
      <c r="B465" s="79"/>
      <c r="C465" s="80"/>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30"/>
      <c r="B466" s="79"/>
      <c r="C466" s="80"/>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30"/>
      <c r="B467" s="79"/>
      <c r="C467" s="80"/>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30"/>
      <c r="B468" s="79"/>
      <c r="C468" s="80"/>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30"/>
      <c r="B469" s="79"/>
      <c r="C469" s="80"/>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30"/>
      <c r="B470" s="79"/>
      <c r="C470" s="80"/>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30"/>
      <c r="B471" s="79"/>
      <c r="C471" s="80"/>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30"/>
      <c r="B472" s="79"/>
      <c r="C472" s="80"/>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30"/>
      <c r="B473" s="79"/>
      <c r="C473" s="80"/>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30"/>
      <c r="B474" s="79"/>
      <c r="C474" s="80"/>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30"/>
      <c r="B475" s="79"/>
      <c r="C475" s="80"/>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30"/>
      <c r="B476" s="79"/>
      <c r="C476" s="80"/>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30"/>
      <c r="B477" s="79"/>
      <c r="C477" s="80"/>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30"/>
      <c r="B478" s="79"/>
      <c r="C478" s="80"/>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30"/>
      <c r="B479" s="79"/>
      <c r="C479" s="80"/>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30"/>
      <c r="B480" s="79"/>
      <c r="C480" s="80"/>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30"/>
      <c r="B481" s="79"/>
      <c r="C481" s="80"/>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30"/>
      <c r="B482" s="79"/>
      <c r="C482" s="80"/>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30"/>
      <c r="B483" s="79"/>
      <c r="C483" s="80"/>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30"/>
      <c r="B484" s="79"/>
      <c r="C484" s="80"/>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30"/>
      <c r="B485" s="79"/>
      <c r="C485" s="80"/>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30"/>
      <c r="B486" s="79"/>
      <c r="C486" s="80"/>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30"/>
      <c r="B487" s="79"/>
      <c r="C487" s="80"/>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30"/>
      <c r="B488" s="79"/>
      <c r="C488" s="80"/>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30"/>
      <c r="B489" s="79"/>
      <c r="C489" s="80"/>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30"/>
      <c r="B490" s="79"/>
      <c r="C490" s="80"/>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30"/>
      <c r="B491" s="79"/>
      <c r="C491" s="80"/>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30"/>
      <c r="B492" s="79"/>
      <c r="C492" s="80"/>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30"/>
      <c r="B493" s="79"/>
      <c r="C493" s="80"/>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30"/>
      <c r="B494" s="79"/>
      <c r="C494" s="80"/>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30"/>
      <c r="B495" s="79"/>
      <c r="C495" s="80"/>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30"/>
      <c r="B496" s="79"/>
      <c r="C496" s="80"/>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30"/>
      <c r="B497" s="79"/>
      <c r="C497" s="80"/>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30"/>
      <c r="B498" s="79"/>
      <c r="C498" s="80"/>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30"/>
      <c r="B499" s="79"/>
      <c r="C499" s="80"/>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30"/>
      <c r="B500" s="79"/>
      <c r="C500" s="80"/>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30"/>
      <c r="B501" s="79"/>
      <c r="C501" s="80"/>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30"/>
      <c r="B502" s="79"/>
      <c r="C502" s="80"/>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30"/>
      <c r="B503" s="79"/>
      <c r="C503" s="80"/>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30"/>
      <c r="B504" s="79"/>
      <c r="C504" s="80"/>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30"/>
      <c r="B505" s="79"/>
      <c r="C505" s="80"/>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30"/>
      <c r="B506" s="79"/>
      <c r="C506" s="80"/>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30"/>
      <c r="B507" s="79"/>
      <c r="C507" s="80"/>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30"/>
      <c r="B508" s="79"/>
      <c r="C508" s="80"/>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30"/>
      <c r="B509" s="79"/>
      <c r="C509" s="80"/>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30"/>
      <c r="B510" s="79"/>
      <c r="C510" s="80"/>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30"/>
      <c r="B511" s="79"/>
      <c r="C511" s="80"/>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30"/>
      <c r="B512" s="79"/>
      <c r="C512" s="80"/>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30"/>
      <c r="B513" s="79"/>
      <c r="C513" s="80"/>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30"/>
      <c r="B514" s="79"/>
      <c r="C514" s="80"/>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30"/>
      <c r="B515" s="79"/>
      <c r="C515" s="80"/>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30"/>
      <c r="B516" s="79"/>
      <c r="C516" s="80"/>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30"/>
      <c r="B517" s="79"/>
      <c r="C517" s="80"/>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30"/>
      <c r="B518" s="79"/>
      <c r="C518" s="80"/>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30"/>
      <c r="B519" s="79"/>
      <c r="C519" s="80"/>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30"/>
      <c r="B520" s="79"/>
      <c r="C520" s="80"/>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30"/>
      <c r="B521" s="79"/>
      <c r="C521" s="80"/>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30"/>
      <c r="B522" s="79"/>
      <c r="C522" s="80"/>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30"/>
      <c r="B523" s="79"/>
      <c r="C523" s="80"/>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30"/>
      <c r="B524" s="79"/>
      <c r="C524" s="80"/>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30"/>
      <c r="B525" s="79"/>
      <c r="C525" s="80"/>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30"/>
      <c r="B526" s="79"/>
      <c r="C526" s="80"/>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30"/>
      <c r="B527" s="79"/>
      <c r="C527" s="80"/>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30"/>
      <c r="B528" s="79"/>
      <c r="C528" s="80"/>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30"/>
      <c r="B529" s="79"/>
      <c r="C529" s="80"/>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30"/>
      <c r="B530" s="79"/>
      <c r="C530" s="80"/>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30"/>
      <c r="B531" s="79"/>
      <c r="C531" s="80"/>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30"/>
      <c r="B532" s="79"/>
      <c r="C532" s="80"/>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30"/>
      <c r="B533" s="79"/>
      <c r="C533" s="80"/>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30"/>
      <c r="B534" s="79"/>
      <c r="C534" s="80"/>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30"/>
      <c r="B535" s="79"/>
      <c r="C535" s="80"/>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30"/>
      <c r="B536" s="79"/>
      <c r="C536" s="80"/>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30"/>
      <c r="B537" s="79"/>
      <c r="C537" s="80"/>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30"/>
      <c r="B538" s="79"/>
      <c r="C538" s="80"/>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30"/>
      <c r="B539" s="79"/>
      <c r="C539" s="80"/>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30"/>
      <c r="B540" s="79"/>
      <c r="C540" s="80"/>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30"/>
      <c r="B541" s="79"/>
      <c r="C541" s="80"/>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30"/>
      <c r="B542" s="79"/>
      <c r="C542" s="80"/>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30"/>
      <c r="B543" s="79"/>
      <c r="C543" s="80"/>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30"/>
      <c r="B544" s="79"/>
      <c r="C544" s="80"/>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30"/>
      <c r="B545" s="79"/>
      <c r="C545" s="80"/>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30"/>
      <c r="B546" s="79"/>
      <c r="C546" s="80"/>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30"/>
      <c r="B547" s="79"/>
      <c r="C547" s="80"/>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30"/>
      <c r="B548" s="79"/>
      <c r="C548" s="80"/>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30"/>
      <c r="B549" s="79"/>
      <c r="C549" s="80"/>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30"/>
      <c r="B550" s="79"/>
      <c r="C550" s="80"/>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30"/>
      <c r="B551" s="79"/>
      <c r="C551" s="80"/>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30"/>
      <c r="B552" s="79"/>
      <c r="C552" s="80"/>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30"/>
      <c r="B553" s="79"/>
      <c r="C553" s="80"/>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30"/>
      <c r="B554" s="79"/>
      <c r="C554" s="80"/>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30"/>
      <c r="B555" s="79"/>
      <c r="C555" s="80"/>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30"/>
      <c r="B556" s="79"/>
      <c r="C556" s="80"/>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30"/>
      <c r="B557" s="79"/>
      <c r="C557" s="80"/>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30"/>
      <c r="B558" s="79"/>
      <c r="C558" s="80"/>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30"/>
      <c r="B559" s="79"/>
      <c r="C559" s="80"/>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30"/>
      <c r="B560" s="79"/>
      <c r="C560" s="80"/>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30"/>
      <c r="B561" s="79"/>
      <c r="C561" s="80"/>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30"/>
      <c r="B562" s="79"/>
      <c r="C562" s="80"/>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30"/>
      <c r="B563" s="79"/>
      <c r="C563" s="80"/>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30"/>
      <c r="B564" s="79"/>
      <c r="C564" s="80"/>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30"/>
      <c r="B565" s="79"/>
      <c r="C565" s="80"/>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30"/>
      <c r="B566" s="79"/>
      <c r="C566" s="80"/>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30"/>
      <c r="B567" s="79"/>
      <c r="C567" s="80"/>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30"/>
      <c r="B568" s="79"/>
      <c r="C568" s="80"/>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30"/>
      <c r="B569" s="79"/>
      <c r="C569" s="80"/>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30"/>
      <c r="B570" s="79"/>
      <c r="C570" s="80"/>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30"/>
      <c r="B571" s="79"/>
      <c r="C571" s="80"/>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30"/>
      <c r="B572" s="79"/>
      <c r="C572" s="80"/>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30"/>
      <c r="B573" s="79"/>
      <c r="C573" s="80"/>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30"/>
      <c r="B574" s="79"/>
      <c r="C574" s="80"/>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30"/>
      <c r="B575" s="79"/>
      <c r="C575" s="80"/>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30"/>
      <c r="B576" s="79"/>
      <c r="C576" s="80"/>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30"/>
      <c r="B577" s="79"/>
      <c r="C577" s="80"/>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30"/>
      <c r="B578" s="79"/>
      <c r="C578" s="80"/>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30"/>
      <c r="B579" s="79"/>
      <c r="C579" s="80"/>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30"/>
      <c r="B580" s="79"/>
      <c r="C580" s="80"/>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30"/>
      <c r="B581" s="79"/>
      <c r="C581" s="80"/>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30"/>
      <c r="B582" s="79"/>
      <c r="C582" s="80"/>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30"/>
      <c r="B583" s="79"/>
      <c r="C583" s="80"/>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30"/>
      <c r="B584" s="79"/>
      <c r="C584" s="80"/>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30"/>
      <c r="B585" s="79"/>
      <c r="C585" s="80"/>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30"/>
      <c r="B586" s="79"/>
      <c r="C586" s="80"/>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30"/>
      <c r="B587" s="79"/>
      <c r="C587" s="80"/>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30"/>
      <c r="B588" s="79"/>
      <c r="C588" s="80"/>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30"/>
      <c r="B589" s="79"/>
      <c r="C589" s="80"/>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30"/>
      <c r="B590" s="79"/>
      <c r="C590" s="80"/>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30"/>
      <c r="B591" s="79"/>
      <c r="C591" s="80"/>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30"/>
      <c r="B592" s="79"/>
      <c r="C592" s="80"/>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30"/>
      <c r="B593" s="79"/>
      <c r="C593" s="80"/>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30"/>
      <c r="B594" s="79"/>
      <c r="C594" s="80"/>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30"/>
      <c r="B595" s="79"/>
      <c r="C595" s="80"/>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30"/>
      <c r="B596" s="79"/>
      <c r="C596" s="80"/>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30"/>
      <c r="B597" s="79"/>
      <c r="C597" s="80"/>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30"/>
      <c r="B598" s="79"/>
      <c r="C598" s="80"/>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30"/>
      <c r="B599" s="79"/>
      <c r="C599" s="80"/>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30"/>
      <c r="B600" s="79"/>
      <c r="C600" s="80"/>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30"/>
      <c r="B601" s="79"/>
      <c r="C601" s="80"/>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30"/>
      <c r="B602" s="79"/>
      <c r="C602" s="80"/>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30"/>
      <c r="B603" s="79"/>
      <c r="C603" s="80"/>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30"/>
      <c r="B604" s="79"/>
      <c r="C604" s="80"/>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30"/>
      <c r="B605" s="79"/>
      <c r="C605" s="80"/>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30"/>
      <c r="B606" s="79"/>
      <c r="C606" s="80"/>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30"/>
      <c r="B607" s="79"/>
      <c r="C607" s="80"/>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30"/>
      <c r="B608" s="79"/>
      <c r="C608" s="80"/>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30"/>
      <c r="B609" s="79"/>
      <c r="C609" s="80"/>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30"/>
      <c r="B610" s="79"/>
      <c r="C610" s="80"/>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30"/>
      <c r="B611" s="79"/>
      <c r="C611" s="80"/>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30"/>
      <c r="B612" s="79"/>
      <c r="C612" s="80"/>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30"/>
      <c r="B613" s="79"/>
      <c r="C613" s="80"/>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30"/>
      <c r="B614" s="79"/>
      <c r="C614" s="80"/>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30"/>
      <c r="B615" s="79"/>
      <c r="C615" s="80"/>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30"/>
      <c r="B616" s="79"/>
      <c r="C616" s="80"/>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30"/>
      <c r="B617" s="79"/>
      <c r="C617" s="80"/>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30"/>
      <c r="B618" s="79"/>
      <c r="C618" s="80"/>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30"/>
      <c r="B619" s="79"/>
      <c r="C619" s="80"/>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30"/>
      <c r="B620" s="79"/>
      <c r="C620" s="80"/>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30"/>
      <c r="B621" s="79"/>
      <c r="C621" s="80"/>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30"/>
      <c r="B622" s="79"/>
      <c r="C622" s="80"/>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30"/>
      <c r="B623" s="79"/>
      <c r="C623" s="80"/>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30"/>
      <c r="B624" s="79"/>
      <c r="C624" s="80"/>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30"/>
      <c r="B625" s="79"/>
      <c r="C625" s="80"/>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30"/>
      <c r="B626" s="79"/>
      <c r="C626" s="80"/>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30"/>
      <c r="B627" s="79"/>
      <c r="C627" s="80"/>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30"/>
      <c r="B628" s="79"/>
      <c r="C628" s="80"/>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30"/>
      <c r="B629" s="79"/>
      <c r="C629" s="80"/>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30"/>
      <c r="B630" s="79"/>
      <c r="C630" s="80"/>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30"/>
      <c r="B631" s="79"/>
      <c r="C631" s="80"/>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30"/>
      <c r="B632" s="79"/>
      <c r="C632" s="80"/>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30"/>
      <c r="B633" s="79"/>
      <c r="C633" s="80"/>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30"/>
      <c r="B634" s="79"/>
      <c r="C634" s="80"/>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30"/>
      <c r="B635" s="79"/>
      <c r="C635" s="80"/>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30"/>
      <c r="B636" s="79"/>
      <c r="C636" s="80"/>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30"/>
      <c r="B637" s="79"/>
      <c r="C637" s="80"/>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30"/>
      <c r="B638" s="79"/>
      <c r="C638" s="80"/>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30"/>
      <c r="B639" s="79"/>
      <c r="C639" s="80"/>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30"/>
      <c r="B640" s="79"/>
      <c r="C640" s="80"/>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30"/>
      <c r="B641" s="79"/>
      <c r="C641" s="80"/>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30"/>
      <c r="B642" s="79"/>
      <c r="C642" s="80"/>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30"/>
      <c r="B643" s="79"/>
      <c r="C643" s="80"/>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30"/>
      <c r="B644" s="79"/>
      <c r="C644" s="80"/>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30"/>
      <c r="B645" s="79"/>
      <c r="C645" s="80"/>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30"/>
      <c r="B646" s="79"/>
      <c r="C646" s="80"/>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30"/>
      <c r="B647" s="79"/>
      <c r="C647" s="80"/>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30"/>
      <c r="B648" s="79"/>
      <c r="C648" s="80"/>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30"/>
      <c r="B649" s="79"/>
      <c r="C649" s="80"/>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30"/>
      <c r="B650" s="79"/>
      <c r="C650" s="80"/>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30"/>
      <c r="B651" s="79"/>
      <c r="C651" s="80"/>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30"/>
      <c r="B652" s="79"/>
      <c r="C652" s="80"/>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30"/>
      <c r="B653" s="79"/>
      <c r="C653" s="80"/>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30"/>
      <c r="B654" s="79"/>
      <c r="C654" s="80"/>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30"/>
      <c r="B655" s="79"/>
      <c r="C655" s="80"/>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30"/>
      <c r="B656" s="79"/>
      <c r="C656" s="80"/>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30"/>
      <c r="B657" s="79"/>
      <c r="C657" s="80"/>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30"/>
      <c r="B658" s="79"/>
      <c r="C658" s="80"/>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30"/>
      <c r="B659" s="79"/>
      <c r="C659" s="80"/>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30"/>
      <c r="B660" s="79"/>
      <c r="C660" s="80"/>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30"/>
      <c r="B661" s="79"/>
      <c r="C661" s="80"/>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30"/>
      <c r="B662" s="79"/>
      <c r="C662" s="80"/>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30"/>
      <c r="B663" s="79"/>
      <c r="C663" s="80"/>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30"/>
      <c r="B664" s="79"/>
      <c r="C664" s="80"/>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30"/>
      <c r="B665" s="79"/>
      <c r="C665" s="80"/>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30"/>
      <c r="B666" s="79"/>
      <c r="C666" s="80"/>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30"/>
      <c r="B667" s="79"/>
      <c r="C667" s="80"/>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30"/>
      <c r="B668" s="79"/>
      <c r="C668" s="80"/>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30"/>
      <c r="B669" s="79"/>
      <c r="C669" s="80"/>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30"/>
      <c r="B670" s="79"/>
      <c r="C670" s="80"/>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30"/>
      <c r="B671" s="79"/>
      <c r="C671" s="80"/>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30"/>
      <c r="B672" s="79"/>
      <c r="C672" s="80"/>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30"/>
      <c r="B673" s="79"/>
      <c r="C673" s="80"/>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30"/>
      <c r="B674" s="79"/>
      <c r="C674" s="80"/>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30"/>
      <c r="B675" s="79"/>
      <c r="C675" s="80"/>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30"/>
      <c r="B676" s="79"/>
      <c r="C676" s="80"/>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30"/>
      <c r="B677" s="79"/>
      <c r="C677" s="80"/>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30"/>
      <c r="B678" s="79"/>
      <c r="C678" s="80"/>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30"/>
      <c r="B679" s="79"/>
      <c r="C679" s="80"/>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30"/>
      <c r="B680" s="79"/>
      <c r="C680" s="80"/>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30"/>
      <c r="B681" s="79"/>
      <c r="C681" s="80"/>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30"/>
      <c r="B682" s="79"/>
      <c r="C682" s="80"/>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30"/>
      <c r="B683" s="79"/>
      <c r="C683" s="80"/>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30"/>
      <c r="B684" s="79"/>
      <c r="C684" s="80"/>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30"/>
      <c r="B685" s="79"/>
      <c r="C685" s="80"/>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30"/>
      <c r="B686" s="79"/>
      <c r="C686" s="80"/>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30"/>
      <c r="B687" s="79"/>
      <c r="C687" s="80"/>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30"/>
      <c r="B688" s="79"/>
      <c r="C688" s="80"/>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30"/>
      <c r="B689" s="79"/>
      <c r="C689" s="80"/>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30"/>
      <c r="B690" s="79"/>
      <c r="C690" s="80"/>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30"/>
      <c r="B691" s="79"/>
      <c r="C691" s="80"/>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30"/>
      <c r="B692" s="79"/>
      <c r="C692" s="80"/>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30"/>
      <c r="B693" s="79"/>
      <c r="C693" s="80"/>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30"/>
      <c r="B694" s="79"/>
      <c r="C694" s="80"/>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30"/>
      <c r="B695" s="79"/>
      <c r="C695" s="80"/>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30"/>
      <c r="B696" s="79"/>
      <c r="C696" s="80"/>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30"/>
      <c r="B697" s="79"/>
      <c r="C697" s="80"/>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30"/>
      <c r="B698" s="79"/>
      <c r="C698" s="80"/>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30"/>
      <c r="B699" s="79"/>
      <c r="C699" s="80"/>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30"/>
      <c r="B700" s="79"/>
      <c r="C700" s="80"/>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30"/>
      <c r="B701" s="79"/>
      <c r="C701" s="80"/>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30"/>
      <c r="B702" s="79"/>
      <c r="C702" s="80"/>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30"/>
      <c r="B703" s="79"/>
      <c r="C703" s="80"/>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30"/>
      <c r="B704" s="79"/>
      <c r="C704" s="80"/>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30"/>
      <c r="B705" s="79"/>
      <c r="C705" s="80"/>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30"/>
      <c r="B706" s="79"/>
      <c r="C706" s="80"/>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30"/>
      <c r="B707" s="79"/>
      <c r="C707" s="80"/>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30"/>
      <c r="B708" s="79"/>
      <c r="C708" s="80"/>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30"/>
      <c r="B709" s="79"/>
      <c r="C709" s="80"/>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30"/>
      <c r="B710" s="79"/>
      <c r="C710" s="80"/>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30"/>
      <c r="B711" s="79"/>
      <c r="C711" s="80"/>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30"/>
      <c r="B712" s="79"/>
      <c r="C712" s="80"/>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30"/>
      <c r="B713" s="79"/>
      <c r="C713" s="80"/>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30"/>
      <c r="B714" s="79"/>
      <c r="C714" s="80"/>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30"/>
      <c r="B715" s="79"/>
      <c r="C715" s="80"/>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30"/>
      <c r="B716" s="79"/>
      <c r="C716" s="80"/>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30"/>
      <c r="B717" s="79"/>
      <c r="C717" s="80"/>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30"/>
      <c r="B718" s="79"/>
      <c r="C718" s="80"/>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30"/>
      <c r="B719" s="79"/>
      <c r="C719" s="80"/>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30"/>
      <c r="B720" s="79"/>
      <c r="C720" s="80"/>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30"/>
      <c r="B721" s="79"/>
      <c r="C721" s="80"/>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30"/>
      <c r="B722" s="79"/>
      <c r="C722" s="80"/>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30"/>
      <c r="B723" s="79"/>
      <c r="C723" s="80"/>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30"/>
      <c r="B724" s="79"/>
      <c r="C724" s="80"/>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30"/>
      <c r="B725" s="79"/>
      <c r="C725" s="80"/>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30"/>
      <c r="B726" s="79"/>
      <c r="C726" s="80"/>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30"/>
      <c r="B727" s="79"/>
      <c r="C727" s="80"/>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30"/>
      <c r="B728" s="79"/>
      <c r="C728" s="80"/>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30"/>
      <c r="B729" s="79"/>
      <c r="C729" s="80"/>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30"/>
      <c r="B730" s="79"/>
      <c r="C730" s="80"/>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30"/>
      <c r="B731" s="79"/>
      <c r="C731" s="80"/>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30"/>
      <c r="B732" s="79"/>
      <c r="C732" s="80"/>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30"/>
      <c r="B733" s="79"/>
      <c r="C733" s="80"/>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30"/>
      <c r="B734" s="79"/>
      <c r="C734" s="80"/>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30"/>
      <c r="B735" s="79"/>
      <c r="C735" s="80"/>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30"/>
      <c r="B736" s="79"/>
      <c r="C736" s="80"/>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30"/>
      <c r="B737" s="79"/>
      <c r="C737" s="80"/>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30"/>
      <c r="B738" s="79"/>
      <c r="C738" s="80"/>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30"/>
      <c r="B739" s="79"/>
      <c r="C739" s="80"/>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30"/>
      <c r="B740" s="79"/>
      <c r="C740" s="80"/>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30"/>
      <c r="B741" s="79"/>
      <c r="C741" s="80"/>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30"/>
      <c r="B742" s="79"/>
      <c r="C742" s="80"/>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30"/>
      <c r="B743" s="79"/>
      <c r="C743" s="80"/>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30"/>
      <c r="B744" s="79"/>
      <c r="C744" s="80"/>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30"/>
      <c r="B745" s="79"/>
      <c r="C745" s="80"/>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30"/>
      <c r="B746" s="79"/>
      <c r="C746" s="80"/>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30"/>
      <c r="B747" s="79"/>
      <c r="C747" s="80"/>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30"/>
      <c r="B748" s="79"/>
      <c r="C748" s="80"/>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30"/>
      <c r="B749" s="79"/>
      <c r="C749" s="80"/>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30"/>
      <c r="B750" s="79"/>
      <c r="C750" s="80"/>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30"/>
      <c r="B751" s="79"/>
      <c r="C751" s="80"/>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30"/>
      <c r="B752" s="79"/>
      <c r="C752" s="80"/>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30"/>
      <c r="B753" s="79"/>
      <c r="C753" s="80"/>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30"/>
      <c r="B754" s="79"/>
      <c r="C754" s="80"/>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30"/>
      <c r="B755" s="79"/>
      <c r="C755" s="80"/>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30"/>
      <c r="B756" s="79"/>
      <c r="C756" s="80"/>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30"/>
      <c r="B757" s="79"/>
      <c r="C757" s="80"/>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30"/>
      <c r="B758" s="79"/>
      <c r="C758" s="80"/>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30"/>
      <c r="B759" s="79"/>
      <c r="C759" s="80"/>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30"/>
      <c r="B760" s="79"/>
      <c r="C760" s="80"/>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30"/>
      <c r="B761" s="79"/>
      <c r="C761" s="80"/>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30"/>
      <c r="B762" s="79"/>
      <c r="C762" s="80"/>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30"/>
      <c r="B763" s="79"/>
      <c r="C763" s="80"/>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30"/>
      <c r="B764" s="79"/>
      <c r="C764" s="80"/>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30"/>
      <c r="B765" s="79"/>
      <c r="C765" s="80"/>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30"/>
      <c r="B766" s="79"/>
      <c r="C766" s="80"/>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30"/>
      <c r="B767" s="79"/>
      <c r="C767" s="80"/>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30"/>
      <c r="B768" s="79"/>
      <c r="C768" s="80"/>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30"/>
      <c r="B769" s="79"/>
      <c r="C769" s="80"/>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30"/>
      <c r="B770" s="79"/>
      <c r="C770" s="80"/>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30"/>
      <c r="B771" s="79"/>
      <c r="C771" s="80"/>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30"/>
      <c r="B772" s="79"/>
      <c r="C772" s="80"/>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30"/>
      <c r="B773" s="79"/>
      <c r="C773" s="80"/>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30"/>
      <c r="B774" s="79"/>
      <c r="C774" s="80"/>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30"/>
      <c r="B775" s="79"/>
      <c r="C775" s="80"/>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30"/>
      <c r="B776" s="79"/>
      <c r="C776" s="80"/>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30"/>
      <c r="B777" s="79"/>
      <c r="C777" s="80"/>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30"/>
      <c r="B778" s="79"/>
      <c r="C778" s="80"/>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30"/>
      <c r="B779" s="79"/>
      <c r="C779" s="80"/>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30"/>
      <c r="B780" s="79"/>
      <c r="C780" s="80"/>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30"/>
      <c r="B781" s="79"/>
      <c r="C781" s="80"/>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30"/>
      <c r="B782" s="79"/>
      <c r="C782" s="80"/>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30"/>
      <c r="B783" s="79"/>
      <c r="C783" s="80"/>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30"/>
      <c r="B784" s="79"/>
      <c r="C784" s="80"/>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30"/>
      <c r="B785" s="79"/>
      <c r="C785" s="80"/>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30"/>
      <c r="B786" s="79"/>
      <c r="C786" s="80"/>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30"/>
      <c r="B787" s="79"/>
      <c r="C787" s="80"/>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30"/>
      <c r="B788" s="79"/>
      <c r="C788" s="80"/>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30"/>
      <c r="B789" s="79"/>
      <c r="C789" s="80"/>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30"/>
      <c r="B790" s="79"/>
      <c r="C790" s="80"/>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30"/>
      <c r="B791" s="79"/>
      <c r="C791" s="80"/>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30"/>
      <c r="B792" s="79"/>
      <c r="C792" s="80"/>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30"/>
      <c r="B793" s="79"/>
      <c r="C793" s="80"/>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30"/>
      <c r="B794" s="79"/>
      <c r="C794" s="80"/>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30"/>
      <c r="B795" s="79"/>
      <c r="C795" s="80"/>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30"/>
      <c r="B796" s="79"/>
      <c r="C796" s="80"/>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30"/>
      <c r="B797" s="79"/>
      <c r="C797" s="80"/>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30"/>
      <c r="B798" s="79"/>
      <c r="C798" s="80"/>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30"/>
      <c r="B799" s="79"/>
      <c r="C799" s="80"/>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30"/>
      <c r="B800" s="79"/>
      <c r="C800" s="80"/>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30"/>
      <c r="B801" s="79"/>
      <c r="C801" s="80"/>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30"/>
      <c r="B802" s="79"/>
      <c r="C802" s="80"/>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30"/>
      <c r="B803" s="79"/>
      <c r="C803" s="80"/>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30"/>
      <c r="B804" s="79"/>
      <c r="C804" s="80"/>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30"/>
      <c r="B805" s="79"/>
      <c r="C805" s="80"/>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30"/>
      <c r="B806" s="79"/>
      <c r="C806" s="80"/>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30"/>
      <c r="B807" s="79"/>
      <c r="C807" s="80"/>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30"/>
      <c r="B808" s="79"/>
      <c r="C808" s="80"/>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30"/>
      <c r="B809" s="79"/>
      <c r="C809" s="80"/>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30"/>
      <c r="B810" s="79"/>
      <c r="C810" s="80"/>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30"/>
      <c r="B811" s="79"/>
      <c r="C811" s="80"/>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30"/>
      <c r="B812" s="79"/>
      <c r="C812" s="80"/>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30"/>
      <c r="B813" s="79"/>
      <c r="C813" s="80"/>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30"/>
      <c r="B814" s="79"/>
      <c r="C814" s="80"/>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30"/>
      <c r="B815" s="79"/>
      <c r="C815" s="80"/>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30"/>
      <c r="B816" s="79"/>
      <c r="C816" s="80"/>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30"/>
      <c r="B817" s="79"/>
      <c r="C817" s="80"/>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30"/>
      <c r="B818" s="79"/>
      <c r="C818" s="80"/>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30"/>
      <c r="B819" s="79"/>
      <c r="C819" s="80"/>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30"/>
      <c r="B820" s="79"/>
      <c r="C820" s="80"/>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30"/>
      <c r="B821" s="79"/>
      <c r="C821" s="80"/>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30"/>
      <c r="B822" s="79"/>
      <c r="C822" s="80"/>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30"/>
      <c r="B823" s="79"/>
      <c r="C823" s="80"/>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30"/>
      <c r="B824" s="79"/>
      <c r="C824" s="80"/>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30"/>
      <c r="B825" s="79"/>
      <c r="C825" s="80"/>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30"/>
      <c r="B826" s="79"/>
      <c r="C826" s="80"/>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30"/>
      <c r="B827" s="79"/>
      <c r="C827" s="80"/>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30"/>
      <c r="B828" s="79"/>
      <c r="C828" s="80"/>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30"/>
      <c r="B829" s="79"/>
      <c r="C829" s="80"/>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30"/>
      <c r="B830" s="79"/>
      <c r="C830" s="80"/>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30"/>
      <c r="B831" s="79"/>
      <c r="C831" s="80"/>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30"/>
      <c r="B832" s="79"/>
      <c r="C832" s="80"/>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30"/>
      <c r="B833" s="79"/>
      <c r="C833" s="80"/>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30"/>
      <c r="B834" s="79"/>
      <c r="C834" s="80"/>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30"/>
      <c r="B835" s="79"/>
      <c r="C835" s="80"/>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30"/>
      <c r="B836" s="79"/>
      <c r="C836" s="80"/>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30"/>
      <c r="B837" s="79"/>
      <c r="C837" s="80"/>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30"/>
      <c r="B838" s="79"/>
      <c r="C838" s="80"/>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30"/>
      <c r="B839" s="79"/>
      <c r="C839" s="80"/>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30"/>
      <c r="B840" s="79"/>
      <c r="C840" s="80"/>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30"/>
      <c r="B841" s="79"/>
      <c r="C841" s="80"/>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30"/>
      <c r="B842" s="79"/>
      <c r="C842" s="80"/>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30"/>
      <c r="B843" s="79"/>
      <c r="C843" s="80"/>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30"/>
      <c r="B844" s="79"/>
      <c r="C844" s="80"/>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30"/>
      <c r="B845" s="79"/>
      <c r="C845" s="80"/>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30"/>
      <c r="B846" s="79"/>
      <c r="C846" s="80"/>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30"/>
      <c r="B847" s="79"/>
      <c r="C847" s="80"/>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30"/>
      <c r="B848" s="79"/>
      <c r="C848" s="80"/>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30"/>
      <c r="B849" s="79"/>
      <c r="C849" s="80"/>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30"/>
      <c r="B850" s="79"/>
      <c r="C850" s="80"/>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30"/>
      <c r="B851" s="79"/>
      <c r="C851" s="80"/>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30"/>
      <c r="B852" s="79"/>
      <c r="C852" s="80"/>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30"/>
      <c r="B853" s="79"/>
      <c r="C853" s="80"/>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30"/>
      <c r="B854" s="79"/>
      <c r="C854" s="80"/>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30"/>
      <c r="B855" s="79"/>
      <c r="C855" s="80"/>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30"/>
      <c r="B856" s="79"/>
      <c r="C856" s="80"/>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30"/>
      <c r="B857" s="79"/>
      <c r="C857" s="80"/>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30"/>
      <c r="B858" s="79"/>
      <c r="C858" s="80"/>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30"/>
      <c r="B859" s="79"/>
      <c r="C859" s="80"/>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30"/>
      <c r="B860" s="79"/>
      <c r="C860" s="80"/>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30"/>
      <c r="B861" s="79"/>
      <c r="C861" s="80"/>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30"/>
      <c r="B862" s="79"/>
      <c r="C862" s="80"/>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30"/>
      <c r="B863" s="79"/>
      <c r="C863" s="80"/>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30"/>
      <c r="B864" s="79"/>
      <c r="C864" s="80"/>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30"/>
      <c r="B865" s="79"/>
      <c r="C865" s="80"/>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30"/>
      <c r="B866" s="79"/>
      <c r="C866" s="80"/>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30"/>
      <c r="B867" s="79"/>
      <c r="C867" s="80"/>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30"/>
      <c r="B868" s="79"/>
      <c r="C868" s="80"/>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30"/>
      <c r="B869" s="79"/>
      <c r="C869" s="80"/>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30"/>
      <c r="B870" s="79"/>
      <c r="C870" s="80"/>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30"/>
      <c r="B871" s="79"/>
      <c r="C871" s="80"/>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30"/>
      <c r="B872" s="79"/>
      <c r="C872" s="80"/>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30"/>
      <c r="B873" s="79"/>
      <c r="C873" s="80"/>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30"/>
      <c r="B874" s="79"/>
      <c r="C874" s="80"/>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30"/>
      <c r="B875" s="79"/>
      <c r="C875" s="80"/>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30"/>
      <c r="B876" s="79"/>
      <c r="C876" s="80"/>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30"/>
      <c r="B877" s="79"/>
      <c r="C877" s="80"/>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30"/>
      <c r="B878" s="79"/>
      <c r="C878" s="80"/>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30"/>
      <c r="B879" s="79"/>
      <c r="C879" s="80"/>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30"/>
      <c r="B880" s="79"/>
      <c r="C880" s="80"/>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30"/>
      <c r="B881" s="79"/>
      <c r="C881" s="80"/>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30"/>
      <c r="B882" s="79"/>
      <c r="C882" s="80"/>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30"/>
      <c r="B883" s="79"/>
      <c r="C883" s="80"/>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30"/>
      <c r="B884" s="79"/>
      <c r="C884" s="80"/>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30"/>
      <c r="B885" s="79"/>
      <c r="C885" s="80"/>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30"/>
      <c r="B886" s="79"/>
      <c r="C886" s="80"/>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30"/>
      <c r="B887" s="79"/>
      <c r="C887" s="80"/>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30"/>
      <c r="B888" s="79"/>
      <c r="C888" s="80"/>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30"/>
      <c r="B889" s="79"/>
      <c r="C889" s="80"/>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30"/>
      <c r="B890" s="79"/>
      <c r="C890" s="80"/>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30"/>
      <c r="B891" s="79"/>
      <c r="C891" s="80"/>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30"/>
      <c r="B892" s="79"/>
      <c r="C892" s="80"/>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30"/>
      <c r="B893" s="79"/>
      <c r="C893" s="80"/>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30"/>
      <c r="B894" s="79"/>
      <c r="C894" s="80"/>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30"/>
      <c r="B895" s="79"/>
      <c r="C895" s="80"/>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30"/>
      <c r="B896" s="79"/>
      <c r="C896" s="80"/>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30"/>
      <c r="B897" s="79"/>
      <c r="C897" s="80"/>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30"/>
      <c r="B898" s="79"/>
      <c r="C898" s="80"/>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30"/>
      <c r="B899" s="79"/>
      <c r="C899" s="80"/>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30"/>
      <c r="B900" s="79"/>
      <c r="C900" s="80"/>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30"/>
      <c r="B901" s="79"/>
      <c r="C901" s="80"/>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30"/>
      <c r="B902" s="79"/>
      <c r="C902" s="80"/>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30"/>
      <c r="B903" s="79"/>
      <c r="C903" s="80"/>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30"/>
      <c r="B904" s="79"/>
      <c r="C904" s="80"/>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30"/>
      <c r="B905" s="79"/>
      <c r="C905" s="80"/>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30"/>
      <c r="B906" s="79"/>
      <c r="C906" s="80"/>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30"/>
      <c r="B907" s="79"/>
      <c r="C907" s="80"/>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30"/>
      <c r="B908" s="79"/>
      <c r="C908" s="80"/>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30"/>
      <c r="B909" s="79"/>
      <c r="C909" s="80"/>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30"/>
      <c r="B910" s="79"/>
      <c r="C910" s="80"/>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30"/>
      <c r="B911" s="79"/>
      <c r="C911" s="80"/>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30"/>
      <c r="B912" s="79"/>
      <c r="C912" s="80"/>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30"/>
      <c r="B913" s="79"/>
      <c r="C913" s="80"/>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30"/>
      <c r="B914" s="79"/>
      <c r="C914" s="80"/>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30"/>
      <c r="B915" s="79"/>
      <c r="C915" s="80"/>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30"/>
      <c r="B916" s="79"/>
      <c r="C916" s="80"/>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30"/>
      <c r="B917" s="79"/>
      <c r="C917" s="80"/>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30"/>
      <c r="B918" s="79"/>
      <c r="C918" s="80"/>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30"/>
      <c r="B919" s="79"/>
      <c r="C919" s="80"/>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30"/>
      <c r="B920" s="79"/>
      <c r="C920" s="80"/>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30"/>
      <c r="B921" s="79"/>
      <c r="C921" s="80"/>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30"/>
      <c r="B922" s="79"/>
      <c r="C922" s="80"/>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30"/>
      <c r="B923" s="79"/>
      <c r="C923" s="80"/>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30"/>
      <c r="B924" s="79"/>
      <c r="C924" s="80"/>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30"/>
      <c r="B925" s="79"/>
      <c r="C925" s="80"/>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30"/>
      <c r="B926" s="79"/>
      <c r="C926" s="80"/>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30"/>
      <c r="B927" s="79"/>
      <c r="C927" s="80"/>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30"/>
      <c r="B928" s="79"/>
      <c r="C928" s="80"/>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30"/>
      <c r="B929" s="79"/>
      <c r="C929" s="80"/>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30"/>
      <c r="B930" s="79"/>
      <c r="C930" s="80"/>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30"/>
      <c r="B931" s="79"/>
      <c r="C931" s="80"/>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30"/>
      <c r="B932" s="79"/>
      <c r="C932" s="80"/>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30"/>
      <c r="B933" s="79"/>
      <c r="C933" s="80"/>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30"/>
      <c r="B934" s="79"/>
      <c r="C934" s="80"/>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30"/>
      <c r="B935" s="79"/>
      <c r="C935" s="80"/>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30"/>
      <c r="B936" s="79"/>
      <c r="C936" s="80"/>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30"/>
      <c r="B937" s="79"/>
      <c r="C937" s="80"/>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30"/>
      <c r="B938" s="79"/>
      <c r="C938" s="80"/>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30"/>
      <c r="B939" s="79"/>
      <c r="C939" s="80"/>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30"/>
      <c r="B940" s="79"/>
      <c r="C940" s="80"/>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30"/>
      <c r="B941" s="79"/>
      <c r="C941" s="80"/>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30"/>
      <c r="B942" s="79"/>
      <c r="C942" s="80"/>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30"/>
      <c r="B943" s="79"/>
      <c r="C943" s="80"/>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30"/>
      <c r="B944" s="79"/>
      <c r="C944" s="80"/>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30"/>
      <c r="B945" s="79"/>
      <c r="C945" s="80"/>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30"/>
      <c r="B946" s="79"/>
      <c r="C946" s="80"/>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30"/>
      <c r="B947" s="79"/>
      <c r="C947" s="80"/>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30"/>
      <c r="B948" s="79"/>
      <c r="C948" s="80"/>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30"/>
      <c r="B949" s="79"/>
      <c r="C949" s="80"/>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30"/>
      <c r="B950" s="79"/>
      <c r="C950" s="80"/>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30"/>
      <c r="B951" s="79"/>
      <c r="C951" s="80"/>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30"/>
      <c r="B952" s="79"/>
      <c r="C952" s="80"/>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30"/>
      <c r="B953" s="79"/>
      <c r="C953" s="80"/>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30"/>
      <c r="B954" s="79"/>
      <c r="C954" s="80"/>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30"/>
      <c r="B955" s="79"/>
      <c r="C955" s="80"/>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30"/>
      <c r="B956" s="79"/>
      <c r="C956" s="80"/>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30"/>
      <c r="B957" s="79"/>
      <c r="C957" s="80"/>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30"/>
      <c r="B958" s="79"/>
      <c r="C958" s="80"/>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30"/>
      <c r="B959" s="79"/>
      <c r="C959" s="80"/>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30"/>
      <c r="B960" s="79"/>
      <c r="C960" s="80"/>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30"/>
      <c r="B961" s="79"/>
      <c r="C961" s="80"/>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30"/>
      <c r="B962" s="79"/>
      <c r="C962" s="80"/>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30"/>
      <c r="B963" s="79"/>
      <c r="C963" s="80"/>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30"/>
      <c r="B964" s="79"/>
      <c r="C964" s="80"/>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30"/>
      <c r="B965" s="79"/>
      <c r="C965" s="80"/>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30"/>
      <c r="B966" s="79"/>
      <c r="C966" s="80"/>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30"/>
      <c r="B967" s="79"/>
      <c r="C967" s="80"/>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30"/>
      <c r="B968" s="79"/>
      <c r="C968" s="80"/>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30"/>
      <c r="B969" s="79"/>
      <c r="C969" s="80"/>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30"/>
      <c r="B970" s="79"/>
      <c r="C970" s="80"/>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30"/>
      <c r="B971" s="79"/>
      <c r="C971" s="80"/>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30"/>
      <c r="B972" s="79"/>
      <c r="C972" s="80"/>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30"/>
      <c r="B973" s="79"/>
      <c r="C973" s="80"/>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30"/>
      <c r="B974" s="79"/>
      <c r="C974" s="80"/>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30"/>
      <c r="B975" s="79"/>
      <c r="C975" s="80"/>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30"/>
      <c r="B976" s="79"/>
      <c r="C976" s="80"/>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30"/>
      <c r="B977" s="79"/>
      <c r="C977" s="80"/>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30"/>
      <c r="B978" s="79"/>
      <c r="C978" s="80"/>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30"/>
      <c r="B979" s="79"/>
      <c r="C979" s="80"/>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30"/>
      <c r="B980" s="79"/>
      <c r="C980" s="80"/>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30"/>
      <c r="B981" s="79"/>
      <c r="C981" s="80"/>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30"/>
      <c r="B982" s="79"/>
      <c r="C982" s="80"/>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30"/>
      <c r="B983" s="79"/>
      <c r="C983" s="80"/>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30"/>
      <c r="B984" s="79"/>
      <c r="C984" s="80"/>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30"/>
      <c r="B985" s="79"/>
      <c r="C985" s="80"/>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30"/>
      <c r="B986" s="79"/>
      <c r="C986" s="80"/>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30"/>
      <c r="B987" s="79"/>
      <c r="C987" s="80"/>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30"/>
      <c r="B988" s="79"/>
      <c r="C988" s="80"/>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30"/>
      <c r="B989" s="79"/>
      <c r="C989" s="80"/>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30"/>
      <c r="B990" s="79"/>
      <c r="C990" s="80"/>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30"/>
      <c r="B991" s="79"/>
      <c r="C991" s="80"/>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30"/>
      <c r="B992" s="79"/>
      <c r="C992" s="80"/>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30"/>
      <c r="B993" s="79"/>
      <c r="C993" s="80"/>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30"/>
      <c r="B994" s="79"/>
      <c r="C994" s="80"/>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30"/>
      <c r="B995" s="79"/>
      <c r="C995" s="80"/>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30"/>
      <c r="B996" s="79"/>
      <c r="C996" s="80"/>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30"/>
      <c r="B997" s="79"/>
      <c r="C997" s="80"/>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30"/>
      <c r="B998" s="79"/>
      <c r="C998" s="80"/>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30"/>
      <c r="B999" s="79"/>
      <c r="C999" s="80"/>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FAUNALYTICS</v>
      </c>
      <c r="B1" s="2">
        <f>'Revenues 2024'!C1</f>
        <v>2024</v>
      </c>
      <c r="C1" s="7"/>
      <c r="D1" s="9"/>
      <c r="E1" s="9"/>
      <c r="F1" s="9"/>
      <c r="G1" s="11"/>
      <c r="H1" s="11"/>
      <c r="I1" s="11"/>
      <c r="J1" s="11"/>
      <c r="K1" s="11"/>
      <c r="L1" s="11"/>
      <c r="M1" s="11"/>
      <c r="N1" s="11"/>
      <c r="O1" s="11"/>
      <c r="P1" s="11"/>
      <c r="Q1" s="11"/>
      <c r="R1" s="11"/>
      <c r="S1" s="11"/>
      <c r="T1" s="11"/>
      <c r="U1" s="11"/>
      <c r="V1" s="11"/>
      <c r="W1" s="11"/>
      <c r="X1" s="11"/>
      <c r="Y1" s="11"/>
      <c r="Z1" s="11"/>
    </row>
    <row r="2">
      <c r="A2" s="14"/>
      <c r="B2" s="17"/>
      <c r="C2" s="20" t="s">
        <v>22</v>
      </c>
      <c r="D2" s="19" t="s">
        <v>23</v>
      </c>
      <c r="E2" s="19" t="s">
        <v>24</v>
      </c>
      <c r="F2" s="19" t="s">
        <v>25</v>
      </c>
      <c r="G2" s="11"/>
      <c r="H2" s="11"/>
      <c r="I2" s="11"/>
      <c r="J2" s="11"/>
      <c r="K2" s="11"/>
      <c r="L2" s="11"/>
      <c r="M2" s="11"/>
      <c r="N2" s="11"/>
      <c r="O2" s="11"/>
      <c r="P2" s="11"/>
      <c r="Q2" s="11"/>
      <c r="R2" s="11"/>
      <c r="S2" s="11"/>
      <c r="T2" s="11"/>
      <c r="U2" s="11"/>
      <c r="V2" s="11"/>
      <c r="W2" s="11"/>
      <c r="X2" s="11"/>
      <c r="Y2" s="11"/>
      <c r="Z2" s="11"/>
    </row>
    <row r="3">
      <c r="A3" s="14">
        <v>1.0</v>
      </c>
      <c r="B3" s="17" t="s">
        <v>27</v>
      </c>
      <c r="C3" s="24">
        <f t="shared" ref="C3:C39" si="1">sum(D3:F3)</f>
        <v>0</v>
      </c>
      <c r="D3" s="25">
        <v>0.0</v>
      </c>
      <c r="E3" s="25">
        <v>0.0</v>
      </c>
      <c r="F3" s="25">
        <v>0.0</v>
      </c>
      <c r="G3" s="11"/>
      <c r="H3" s="11"/>
      <c r="I3" s="11"/>
      <c r="J3" s="11"/>
      <c r="K3" s="11"/>
      <c r="L3" s="11"/>
      <c r="M3" s="11"/>
      <c r="N3" s="11"/>
      <c r="O3" s="11"/>
      <c r="P3" s="11"/>
      <c r="Q3" s="11"/>
      <c r="R3" s="11"/>
      <c r="S3" s="11"/>
      <c r="T3" s="11"/>
      <c r="U3" s="11"/>
      <c r="V3" s="11"/>
      <c r="W3" s="11"/>
      <c r="X3" s="11"/>
      <c r="Y3" s="11"/>
      <c r="Z3" s="11"/>
    </row>
    <row r="4">
      <c r="A4" s="14">
        <v>2.0</v>
      </c>
      <c r="B4" s="17" t="s">
        <v>30</v>
      </c>
      <c r="C4" s="24">
        <f t="shared" si="1"/>
        <v>0</v>
      </c>
      <c r="D4" s="25">
        <v>0.0</v>
      </c>
      <c r="E4" s="25">
        <v>0.0</v>
      </c>
      <c r="F4" s="25">
        <v>0.0</v>
      </c>
      <c r="G4" s="11"/>
      <c r="H4" s="11"/>
      <c r="I4" s="11"/>
      <c r="J4" s="11"/>
      <c r="K4" s="11"/>
      <c r="L4" s="11"/>
      <c r="M4" s="11"/>
      <c r="N4" s="11"/>
      <c r="O4" s="11"/>
      <c r="P4" s="11"/>
      <c r="Q4" s="11"/>
      <c r="R4" s="11"/>
      <c r="S4" s="11"/>
      <c r="T4" s="11"/>
      <c r="U4" s="11"/>
      <c r="V4" s="11"/>
      <c r="W4" s="11"/>
      <c r="X4" s="11"/>
      <c r="Y4" s="11"/>
      <c r="Z4" s="11"/>
    </row>
    <row r="5">
      <c r="A5" s="14">
        <v>3.0</v>
      </c>
      <c r="B5" s="17" t="s">
        <v>31</v>
      </c>
      <c r="C5" s="24">
        <f t="shared" si="1"/>
        <v>0</v>
      </c>
      <c r="D5" s="25">
        <v>0.0</v>
      </c>
      <c r="E5" s="25">
        <v>0.0</v>
      </c>
      <c r="F5" s="25">
        <v>0.0</v>
      </c>
      <c r="G5" s="11"/>
      <c r="H5" s="11"/>
      <c r="I5" s="11"/>
      <c r="J5" s="11"/>
      <c r="K5" s="11"/>
      <c r="L5" s="11"/>
      <c r="M5" s="11"/>
      <c r="N5" s="11"/>
      <c r="O5" s="11"/>
      <c r="P5" s="11"/>
      <c r="Q5" s="11"/>
      <c r="R5" s="11"/>
      <c r="S5" s="11"/>
      <c r="T5" s="11"/>
      <c r="U5" s="11"/>
      <c r="V5" s="11"/>
      <c r="W5" s="11"/>
      <c r="X5" s="11"/>
      <c r="Y5" s="11"/>
      <c r="Z5" s="11"/>
    </row>
    <row r="6">
      <c r="A6" s="28">
        <v>4.0</v>
      </c>
      <c r="B6" s="31" t="s">
        <v>35</v>
      </c>
      <c r="C6" s="24">
        <f t="shared" si="1"/>
        <v>0</v>
      </c>
      <c r="D6" s="25">
        <v>0.0</v>
      </c>
      <c r="E6" s="25">
        <v>0.0</v>
      </c>
      <c r="F6" s="25">
        <v>0.0</v>
      </c>
      <c r="G6" s="11"/>
      <c r="H6" s="11"/>
      <c r="I6" s="11"/>
      <c r="J6" s="11"/>
      <c r="K6" s="11"/>
      <c r="L6" s="11"/>
      <c r="M6" s="11"/>
      <c r="N6" s="11"/>
      <c r="O6" s="11"/>
      <c r="P6" s="11"/>
      <c r="Q6" s="11"/>
      <c r="R6" s="11"/>
      <c r="S6" s="11"/>
      <c r="T6" s="11"/>
      <c r="U6" s="11"/>
      <c r="V6" s="11"/>
      <c r="W6" s="11"/>
      <c r="X6" s="11"/>
      <c r="Y6" s="11"/>
      <c r="Z6" s="11"/>
    </row>
    <row r="7">
      <c r="A7" s="14">
        <v>5.0</v>
      </c>
      <c r="B7" s="17" t="s">
        <v>37</v>
      </c>
      <c r="C7" s="24">
        <f t="shared" si="1"/>
        <v>91714</v>
      </c>
      <c r="D7" s="25">
        <v>57955.0</v>
      </c>
      <c r="E7" s="25">
        <v>22666.0</v>
      </c>
      <c r="F7" s="25">
        <v>11093.0</v>
      </c>
      <c r="G7" s="11"/>
      <c r="H7" s="11"/>
      <c r="I7" s="11"/>
      <c r="J7" s="11"/>
      <c r="K7" s="11"/>
      <c r="L7" s="11"/>
      <c r="M7" s="11"/>
      <c r="N7" s="11"/>
      <c r="O7" s="11"/>
      <c r="P7" s="11"/>
      <c r="Q7" s="11"/>
      <c r="R7" s="11"/>
      <c r="S7" s="11"/>
      <c r="T7" s="11"/>
      <c r="U7" s="11"/>
      <c r="V7" s="11"/>
      <c r="W7" s="11"/>
      <c r="X7" s="11"/>
      <c r="Y7" s="11"/>
      <c r="Z7" s="11"/>
    </row>
    <row r="8">
      <c r="A8" s="14">
        <v>6.0</v>
      </c>
      <c r="B8" s="17" t="s">
        <v>39</v>
      </c>
      <c r="C8" s="24">
        <f t="shared" si="1"/>
        <v>0</v>
      </c>
      <c r="D8" s="25">
        <v>0.0</v>
      </c>
      <c r="E8" s="25">
        <v>0.0</v>
      </c>
      <c r="F8" s="25">
        <v>0.0</v>
      </c>
      <c r="G8" s="11"/>
      <c r="H8" s="11"/>
      <c r="I8" s="11"/>
      <c r="J8" s="11"/>
      <c r="K8" s="11"/>
      <c r="L8" s="11"/>
      <c r="M8" s="11"/>
      <c r="N8" s="11"/>
      <c r="O8" s="11"/>
      <c r="P8" s="11"/>
      <c r="Q8" s="11"/>
      <c r="R8" s="11"/>
      <c r="S8" s="11"/>
      <c r="T8" s="11"/>
      <c r="U8" s="11"/>
      <c r="V8" s="11"/>
      <c r="W8" s="11"/>
      <c r="X8" s="11"/>
      <c r="Y8" s="11"/>
      <c r="Z8" s="11"/>
    </row>
    <row r="9">
      <c r="A9" s="41">
        <v>7.0</v>
      </c>
      <c r="B9" s="29" t="s">
        <v>43</v>
      </c>
      <c r="C9" s="24">
        <f t="shared" si="1"/>
        <v>686915</v>
      </c>
      <c r="D9" s="25">
        <v>434071.0</v>
      </c>
      <c r="E9" s="25">
        <v>169762.0</v>
      </c>
      <c r="F9" s="25">
        <v>83082.0</v>
      </c>
      <c r="G9" s="11"/>
      <c r="H9" s="11"/>
      <c r="I9" s="11"/>
      <c r="J9" s="11"/>
      <c r="K9" s="11"/>
      <c r="L9" s="11"/>
      <c r="M9" s="11"/>
      <c r="N9" s="11"/>
      <c r="O9" s="11"/>
      <c r="P9" s="11"/>
      <c r="Q9" s="11"/>
      <c r="R9" s="11"/>
      <c r="S9" s="11"/>
      <c r="T9" s="11"/>
      <c r="U9" s="11"/>
      <c r="V9" s="11"/>
      <c r="W9" s="11"/>
      <c r="X9" s="11"/>
      <c r="Y9" s="11"/>
      <c r="Z9" s="11"/>
    </row>
    <row r="10">
      <c r="A10" s="14">
        <v>8.0</v>
      </c>
      <c r="B10" s="17" t="s">
        <v>46</v>
      </c>
      <c r="C10" s="24">
        <f t="shared" si="1"/>
        <v>13902</v>
      </c>
      <c r="D10" s="25">
        <v>0.0</v>
      </c>
      <c r="E10" s="25">
        <v>11932.0</v>
      </c>
      <c r="F10" s="25">
        <v>1970.0</v>
      </c>
      <c r="G10" s="11"/>
      <c r="H10" s="11"/>
      <c r="I10" s="11"/>
      <c r="J10" s="11"/>
      <c r="K10" s="11"/>
      <c r="L10" s="11"/>
      <c r="M10" s="11"/>
      <c r="N10" s="11"/>
      <c r="O10" s="11"/>
      <c r="P10" s="11"/>
      <c r="Q10" s="11"/>
      <c r="R10" s="11"/>
      <c r="S10" s="11"/>
      <c r="T10" s="11"/>
      <c r="U10" s="11"/>
      <c r="V10" s="11"/>
      <c r="W10" s="11"/>
      <c r="X10" s="11"/>
      <c r="Y10" s="11"/>
      <c r="Z10" s="11"/>
    </row>
    <row r="11">
      <c r="A11" s="28">
        <v>9.0</v>
      </c>
      <c r="B11" s="29" t="s">
        <v>49</v>
      </c>
      <c r="C11" s="24">
        <f t="shared" si="1"/>
        <v>28569</v>
      </c>
      <c r="D11" s="25">
        <v>0.0</v>
      </c>
      <c r="E11" s="25">
        <v>25114.0</v>
      </c>
      <c r="F11" s="25">
        <v>3455.0</v>
      </c>
      <c r="G11" s="11"/>
      <c r="H11" s="11"/>
      <c r="I11" s="11"/>
      <c r="J11" s="11"/>
      <c r="K11" s="11"/>
      <c r="L11" s="11"/>
      <c r="M11" s="11"/>
      <c r="N11" s="11"/>
      <c r="O11" s="11"/>
      <c r="P11" s="11"/>
      <c r="Q11" s="11"/>
      <c r="R11" s="11"/>
      <c r="S11" s="11"/>
      <c r="T11" s="11"/>
      <c r="U11" s="11"/>
      <c r="V11" s="11"/>
      <c r="W11" s="11"/>
      <c r="X11" s="11"/>
      <c r="Y11" s="11"/>
      <c r="Z11" s="11"/>
    </row>
    <row r="12">
      <c r="A12" s="28">
        <v>10.0</v>
      </c>
      <c r="B12" s="29" t="s">
        <v>53</v>
      </c>
      <c r="C12" s="24">
        <f t="shared" si="1"/>
        <v>59579</v>
      </c>
      <c r="D12" s="25">
        <v>36855.0</v>
      </c>
      <c r="E12" s="25">
        <v>16157.0</v>
      </c>
      <c r="F12" s="25">
        <v>6567.0</v>
      </c>
      <c r="G12" s="11"/>
      <c r="H12" s="11"/>
      <c r="I12" s="11"/>
      <c r="J12" s="11"/>
      <c r="K12" s="11"/>
      <c r="L12" s="11"/>
      <c r="M12" s="11"/>
      <c r="N12" s="11"/>
      <c r="O12" s="11"/>
      <c r="P12" s="11"/>
      <c r="Q12" s="11"/>
      <c r="R12" s="11"/>
      <c r="S12" s="11"/>
      <c r="T12" s="11"/>
      <c r="U12" s="11"/>
      <c r="V12" s="11"/>
      <c r="W12" s="11"/>
      <c r="X12" s="11"/>
      <c r="Y12" s="11"/>
      <c r="Z12" s="11"/>
    </row>
    <row r="13">
      <c r="A13" s="28">
        <v>11.0</v>
      </c>
      <c r="B13" s="29" t="s">
        <v>56</v>
      </c>
      <c r="C13" s="24">
        <f t="shared" si="1"/>
        <v>0</v>
      </c>
      <c r="D13" s="25">
        <v>0.0</v>
      </c>
      <c r="E13" s="25">
        <v>0.0</v>
      </c>
      <c r="F13" s="25">
        <v>0.0</v>
      </c>
      <c r="G13" s="11"/>
      <c r="H13" s="11"/>
      <c r="I13" s="11"/>
      <c r="J13" s="11"/>
      <c r="K13" s="11"/>
      <c r="L13" s="11"/>
      <c r="M13" s="11"/>
      <c r="N13" s="11"/>
      <c r="O13" s="11"/>
      <c r="P13" s="11"/>
      <c r="Q13" s="11"/>
      <c r="R13" s="11"/>
      <c r="S13" s="11"/>
      <c r="T13" s="11"/>
      <c r="U13" s="11"/>
      <c r="V13" s="11"/>
      <c r="W13" s="11"/>
      <c r="X13" s="11"/>
      <c r="Y13" s="11"/>
      <c r="Z13" s="11"/>
    </row>
    <row r="14">
      <c r="A14" s="28" t="s">
        <v>58</v>
      </c>
      <c r="B14" s="29" t="s">
        <v>59</v>
      </c>
      <c r="C14" s="24">
        <f t="shared" si="1"/>
        <v>0</v>
      </c>
      <c r="D14" s="25">
        <v>0.0</v>
      </c>
      <c r="E14" s="25">
        <v>0.0</v>
      </c>
      <c r="F14" s="25">
        <v>0.0</v>
      </c>
      <c r="G14" s="11"/>
      <c r="H14" s="11"/>
      <c r="I14" s="11"/>
      <c r="J14" s="11"/>
      <c r="K14" s="11"/>
      <c r="L14" s="11"/>
      <c r="M14" s="11"/>
      <c r="N14" s="11"/>
      <c r="O14" s="11"/>
      <c r="P14" s="11"/>
      <c r="Q14" s="11"/>
      <c r="R14" s="11"/>
      <c r="S14" s="11"/>
      <c r="T14" s="11"/>
      <c r="U14" s="11"/>
      <c r="V14" s="11"/>
      <c r="W14" s="11"/>
      <c r="X14" s="11"/>
      <c r="Y14" s="11"/>
      <c r="Z14" s="11"/>
    </row>
    <row r="15">
      <c r="A15" s="28" t="s">
        <v>38</v>
      </c>
      <c r="B15" s="29" t="s">
        <v>60</v>
      </c>
      <c r="C15" s="24">
        <f t="shared" si="1"/>
        <v>17378</v>
      </c>
      <c r="D15" s="25">
        <v>0.0</v>
      </c>
      <c r="E15" s="25">
        <v>17378.0</v>
      </c>
      <c r="F15" s="25">
        <v>0.0</v>
      </c>
      <c r="G15" s="11"/>
      <c r="H15" s="11"/>
      <c r="I15" s="11"/>
      <c r="J15" s="11"/>
      <c r="K15" s="11"/>
      <c r="L15" s="11"/>
      <c r="M15" s="11"/>
      <c r="N15" s="11"/>
      <c r="O15" s="11"/>
      <c r="P15" s="11"/>
      <c r="Q15" s="11"/>
      <c r="R15" s="11"/>
      <c r="S15" s="11"/>
      <c r="T15" s="11"/>
      <c r="U15" s="11"/>
      <c r="V15" s="11"/>
      <c r="W15" s="11"/>
      <c r="X15" s="11"/>
      <c r="Y15" s="11"/>
      <c r="Z15" s="11"/>
    </row>
    <row r="16">
      <c r="A16" s="28" t="s">
        <v>41</v>
      </c>
      <c r="B16" s="29" t="s">
        <v>62</v>
      </c>
      <c r="C16" s="24">
        <f t="shared" si="1"/>
        <v>7875</v>
      </c>
      <c r="D16" s="25">
        <v>0.0</v>
      </c>
      <c r="E16" s="25">
        <v>7875.0</v>
      </c>
      <c r="F16" s="25">
        <v>0.0</v>
      </c>
      <c r="G16" s="11"/>
      <c r="H16" s="11"/>
      <c r="I16" s="11"/>
      <c r="J16" s="11"/>
      <c r="K16" s="11"/>
      <c r="L16" s="11"/>
      <c r="M16" s="11"/>
      <c r="N16" s="11"/>
      <c r="O16" s="11"/>
      <c r="P16" s="11"/>
      <c r="Q16" s="11"/>
      <c r="R16" s="11"/>
      <c r="S16" s="11"/>
      <c r="T16" s="11"/>
      <c r="U16" s="11"/>
      <c r="V16" s="11"/>
      <c r="W16" s="11"/>
      <c r="X16" s="11"/>
      <c r="Y16" s="11"/>
      <c r="Z16" s="11"/>
    </row>
    <row r="17">
      <c r="A17" s="28" t="s">
        <v>44</v>
      </c>
      <c r="B17" s="29" t="s">
        <v>65</v>
      </c>
      <c r="C17" s="24">
        <f t="shared" si="1"/>
        <v>0</v>
      </c>
      <c r="D17" s="25">
        <v>0.0</v>
      </c>
      <c r="E17" s="25">
        <v>0.0</v>
      </c>
      <c r="F17" s="25">
        <v>0.0</v>
      </c>
      <c r="G17" s="11"/>
      <c r="H17" s="11"/>
      <c r="I17" s="11"/>
      <c r="J17" s="11"/>
      <c r="K17" s="11"/>
      <c r="L17" s="11"/>
      <c r="M17" s="11"/>
      <c r="N17" s="11"/>
      <c r="O17" s="11"/>
      <c r="P17" s="11"/>
      <c r="Q17" s="11"/>
      <c r="R17" s="11"/>
      <c r="S17" s="11"/>
      <c r="T17" s="11"/>
      <c r="U17" s="11"/>
      <c r="V17" s="11"/>
      <c r="W17" s="11"/>
      <c r="X17" s="11"/>
      <c r="Y17" s="11"/>
      <c r="Z17" s="11"/>
    </row>
    <row r="18">
      <c r="A18" s="28" t="s">
        <v>47</v>
      </c>
      <c r="B18" s="29" t="s">
        <v>68</v>
      </c>
      <c r="C18" s="24">
        <f t="shared" si="1"/>
        <v>0</v>
      </c>
      <c r="D18" s="25">
        <v>0.0</v>
      </c>
      <c r="E18" s="25">
        <v>0.0</v>
      </c>
      <c r="F18" s="25">
        <v>0.0</v>
      </c>
      <c r="G18" s="11"/>
      <c r="H18" s="11"/>
      <c r="I18" s="11"/>
      <c r="J18" s="11"/>
      <c r="K18" s="11"/>
      <c r="L18" s="11"/>
      <c r="M18" s="11"/>
      <c r="N18" s="11"/>
      <c r="O18" s="11"/>
      <c r="P18" s="11"/>
      <c r="Q18" s="11"/>
      <c r="R18" s="11"/>
      <c r="S18" s="11"/>
      <c r="T18" s="11"/>
      <c r="U18" s="11"/>
      <c r="V18" s="11"/>
      <c r="W18" s="11"/>
      <c r="X18" s="11"/>
      <c r="Y18" s="11"/>
      <c r="Z18" s="11"/>
    </row>
    <row r="19">
      <c r="A19" s="28" t="s">
        <v>50</v>
      </c>
      <c r="B19" s="29" t="s">
        <v>70</v>
      </c>
      <c r="C19" s="24">
        <f t="shared" si="1"/>
        <v>0</v>
      </c>
      <c r="D19" s="25">
        <v>0.0</v>
      </c>
      <c r="E19" s="25">
        <v>0.0</v>
      </c>
      <c r="F19" s="25">
        <v>0.0</v>
      </c>
      <c r="G19" s="11"/>
      <c r="H19" s="11"/>
      <c r="I19" s="11"/>
      <c r="J19" s="11"/>
      <c r="K19" s="11"/>
      <c r="L19" s="11"/>
      <c r="M19" s="11"/>
      <c r="N19" s="11"/>
      <c r="O19" s="11"/>
      <c r="P19" s="11"/>
      <c r="Q19" s="11"/>
      <c r="R19" s="11"/>
      <c r="S19" s="11"/>
      <c r="T19" s="11"/>
      <c r="U19" s="11"/>
      <c r="V19" s="11"/>
      <c r="W19" s="11"/>
      <c r="X19" s="11"/>
      <c r="Y19" s="11"/>
      <c r="Z19" s="11"/>
    </row>
    <row r="20">
      <c r="A20" s="28" t="s">
        <v>54</v>
      </c>
      <c r="B20" s="29" t="s">
        <v>71</v>
      </c>
      <c r="C20" s="24">
        <f t="shared" si="1"/>
        <v>32038</v>
      </c>
      <c r="D20" s="25">
        <v>27650.0</v>
      </c>
      <c r="E20" s="25">
        <v>4388.0</v>
      </c>
      <c r="F20" s="25">
        <v>0.0</v>
      </c>
      <c r="G20" s="11"/>
      <c r="H20" s="11"/>
      <c r="I20" s="11"/>
      <c r="J20" s="11"/>
      <c r="K20" s="11"/>
      <c r="L20" s="11"/>
      <c r="M20" s="11"/>
      <c r="N20" s="11"/>
      <c r="O20" s="11"/>
      <c r="P20" s="11"/>
      <c r="Q20" s="11"/>
      <c r="R20" s="11"/>
      <c r="S20" s="11"/>
      <c r="T20" s="11"/>
      <c r="U20" s="11"/>
      <c r="V20" s="11"/>
      <c r="W20" s="11"/>
      <c r="X20" s="11"/>
      <c r="Y20" s="11"/>
      <c r="Z20" s="11"/>
    </row>
    <row r="21">
      <c r="A21" s="28">
        <v>12.0</v>
      </c>
      <c r="B21" s="29" t="s">
        <v>72</v>
      </c>
      <c r="C21" s="24">
        <f t="shared" si="1"/>
        <v>43384</v>
      </c>
      <c r="D21" s="25">
        <v>41640.0</v>
      </c>
      <c r="E21" s="25">
        <v>1414.0</v>
      </c>
      <c r="F21" s="25">
        <v>330.0</v>
      </c>
      <c r="G21" s="11"/>
      <c r="H21" s="11"/>
      <c r="I21" s="11"/>
      <c r="J21" s="11"/>
      <c r="K21" s="11"/>
      <c r="L21" s="11"/>
      <c r="M21" s="11"/>
      <c r="N21" s="11"/>
      <c r="O21" s="11"/>
      <c r="P21" s="11"/>
      <c r="Q21" s="11"/>
      <c r="R21" s="11"/>
      <c r="S21" s="11"/>
      <c r="T21" s="11"/>
      <c r="U21" s="11"/>
      <c r="V21" s="11"/>
      <c r="W21" s="11"/>
      <c r="X21" s="11"/>
      <c r="Y21" s="11"/>
      <c r="Z21" s="11"/>
    </row>
    <row r="22">
      <c r="A22" s="28">
        <v>13.0</v>
      </c>
      <c r="B22" s="29" t="s">
        <v>74</v>
      </c>
      <c r="C22" s="24">
        <f t="shared" si="1"/>
        <v>10218</v>
      </c>
      <c r="D22" s="25">
        <v>4040.0</v>
      </c>
      <c r="E22" s="25">
        <v>2818.0</v>
      </c>
      <c r="F22" s="25">
        <v>3360.0</v>
      </c>
      <c r="G22" s="11"/>
      <c r="H22" s="11"/>
      <c r="I22" s="11"/>
      <c r="J22" s="11"/>
      <c r="K22" s="11"/>
      <c r="L22" s="11"/>
      <c r="M22" s="11"/>
      <c r="N22" s="11"/>
      <c r="O22" s="11"/>
      <c r="P22" s="11"/>
      <c r="Q22" s="11"/>
      <c r="R22" s="11"/>
      <c r="S22" s="11"/>
      <c r="T22" s="11"/>
      <c r="U22" s="11"/>
      <c r="V22" s="11"/>
      <c r="W22" s="11"/>
      <c r="X22" s="11"/>
      <c r="Y22" s="11"/>
      <c r="Z22" s="11"/>
    </row>
    <row r="23">
      <c r="A23" s="28">
        <v>14.0</v>
      </c>
      <c r="B23" s="29" t="s">
        <v>76</v>
      </c>
      <c r="C23" s="24">
        <f t="shared" si="1"/>
        <v>12661</v>
      </c>
      <c r="D23" s="25">
        <v>7638.0</v>
      </c>
      <c r="E23" s="25">
        <v>2243.0</v>
      </c>
      <c r="F23" s="25">
        <v>2780.0</v>
      </c>
      <c r="G23" s="11"/>
      <c r="H23" s="11"/>
      <c r="I23" s="11"/>
      <c r="J23" s="11"/>
      <c r="K23" s="11"/>
      <c r="L23" s="11"/>
      <c r="M23" s="11"/>
      <c r="N23" s="11"/>
      <c r="O23" s="11"/>
      <c r="P23" s="11"/>
      <c r="Q23" s="11"/>
      <c r="R23" s="11"/>
      <c r="S23" s="11"/>
      <c r="T23" s="11"/>
      <c r="U23" s="11"/>
      <c r="V23" s="11"/>
      <c r="W23" s="11"/>
      <c r="X23" s="11"/>
      <c r="Y23" s="11"/>
      <c r="Z23" s="11"/>
    </row>
    <row r="24">
      <c r="A24" s="28">
        <v>15.0</v>
      </c>
      <c r="B24" s="29" t="s">
        <v>79</v>
      </c>
      <c r="C24" s="24">
        <f t="shared" si="1"/>
        <v>0</v>
      </c>
      <c r="D24" s="25">
        <v>0.0</v>
      </c>
      <c r="E24" s="25">
        <v>0.0</v>
      </c>
      <c r="F24" s="25">
        <v>0.0</v>
      </c>
      <c r="G24" s="11"/>
      <c r="H24" s="11"/>
      <c r="I24" s="11"/>
      <c r="J24" s="11"/>
      <c r="K24" s="11"/>
      <c r="L24" s="11"/>
      <c r="M24" s="11"/>
      <c r="N24" s="11"/>
      <c r="O24" s="11"/>
      <c r="P24" s="11"/>
      <c r="Q24" s="11"/>
      <c r="R24" s="11"/>
      <c r="S24" s="11"/>
      <c r="T24" s="11"/>
      <c r="U24" s="11"/>
      <c r="V24" s="11"/>
      <c r="W24" s="11"/>
      <c r="X24" s="11"/>
      <c r="Y24" s="11"/>
      <c r="Z24" s="11"/>
    </row>
    <row r="25">
      <c r="A25" s="28">
        <v>16.0</v>
      </c>
      <c r="B25" s="29" t="s">
        <v>80</v>
      </c>
      <c r="C25" s="24">
        <f t="shared" si="1"/>
        <v>0</v>
      </c>
      <c r="D25" s="25">
        <v>0.0</v>
      </c>
      <c r="E25" s="25">
        <v>0.0</v>
      </c>
      <c r="F25" s="25">
        <v>0.0</v>
      </c>
      <c r="G25" s="11"/>
      <c r="H25" s="11"/>
      <c r="I25" s="11"/>
      <c r="J25" s="11"/>
      <c r="K25" s="11"/>
      <c r="L25" s="11"/>
      <c r="M25" s="11"/>
      <c r="N25" s="11"/>
      <c r="O25" s="11"/>
      <c r="P25" s="11"/>
      <c r="Q25" s="11"/>
      <c r="R25" s="11"/>
      <c r="S25" s="11"/>
      <c r="T25" s="11"/>
      <c r="U25" s="11"/>
      <c r="V25" s="11"/>
      <c r="W25" s="11"/>
      <c r="X25" s="11"/>
      <c r="Y25" s="11"/>
      <c r="Z25" s="11"/>
    </row>
    <row r="26">
      <c r="A26" s="28">
        <v>17.0</v>
      </c>
      <c r="B26" s="29" t="s">
        <v>82</v>
      </c>
      <c r="C26" s="24">
        <f t="shared" si="1"/>
        <v>25480</v>
      </c>
      <c r="D26" s="25">
        <v>190.0</v>
      </c>
      <c r="E26" s="25">
        <v>21071.0</v>
      </c>
      <c r="F26" s="25">
        <v>4219.0</v>
      </c>
      <c r="G26" s="11"/>
      <c r="H26" s="11"/>
      <c r="I26" s="11"/>
      <c r="J26" s="11"/>
      <c r="K26" s="11"/>
      <c r="L26" s="11"/>
      <c r="M26" s="11"/>
      <c r="N26" s="11"/>
      <c r="O26" s="11"/>
      <c r="P26" s="11"/>
      <c r="Q26" s="11"/>
      <c r="R26" s="11"/>
      <c r="S26" s="11"/>
      <c r="T26" s="11"/>
      <c r="U26" s="11"/>
      <c r="V26" s="11"/>
      <c r="W26" s="11"/>
      <c r="X26" s="11"/>
      <c r="Y26" s="11"/>
      <c r="Z26" s="11"/>
    </row>
    <row r="27">
      <c r="A27" s="14">
        <v>18.0</v>
      </c>
      <c r="B27" s="17" t="s">
        <v>83</v>
      </c>
      <c r="C27" s="24">
        <f t="shared" si="1"/>
        <v>0</v>
      </c>
      <c r="D27" s="25">
        <v>0.0</v>
      </c>
      <c r="E27" s="25">
        <v>0.0</v>
      </c>
      <c r="F27" s="25">
        <v>0.0</v>
      </c>
      <c r="G27" s="11"/>
      <c r="H27" s="11"/>
      <c r="I27" s="11"/>
      <c r="J27" s="11"/>
      <c r="K27" s="11"/>
      <c r="L27" s="11"/>
      <c r="M27" s="11"/>
      <c r="N27" s="11"/>
      <c r="O27" s="11"/>
      <c r="P27" s="11"/>
      <c r="Q27" s="11"/>
      <c r="R27" s="11"/>
      <c r="S27" s="11"/>
      <c r="T27" s="11"/>
      <c r="U27" s="11"/>
      <c r="V27" s="11"/>
      <c r="W27" s="11"/>
      <c r="X27" s="11"/>
      <c r="Y27" s="11"/>
      <c r="Z27" s="11"/>
    </row>
    <row r="28">
      <c r="A28" s="28">
        <v>19.0</v>
      </c>
      <c r="B28" s="29" t="s">
        <v>84</v>
      </c>
      <c r="C28" s="24">
        <f t="shared" si="1"/>
        <v>0</v>
      </c>
      <c r="D28" s="25">
        <v>0.0</v>
      </c>
      <c r="E28" s="25">
        <v>0.0</v>
      </c>
      <c r="F28" s="25">
        <v>0.0</v>
      </c>
      <c r="G28" s="11"/>
      <c r="H28" s="11"/>
      <c r="I28" s="11"/>
      <c r="J28" s="11"/>
      <c r="K28" s="11"/>
      <c r="L28" s="11"/>
      <c r="M28" s="11"/>
      <c r="N28" s="11"/>
      <c r="O28" s="11"/>
      <c r="P28" s="11"/>
      <c r="Q28" s="11"/>
      <c r="R28" s="11"/>
      <c r="S28" s="11"/>
      <c r="T28" s="11"/>
      <c r="U28" s="11"/>
      <c r="V28" s="11"/>
      <c r="W28" s="11"/>
      <c r="X28" s="11"/>
      <c r="Y28" s="11"/>
      <c r="Z28" s="11"/>
    </row>
    <row r="29">
      <c r="A29" s="28">
        <v>20.0</v>
      </c>
      <c r="B29" s="29" t="s">
        <v>86</v>
      </c>
      <c r="C29" s="24">
        <f t="shared" si="1"/>
        <v>0</v>
      </c>
      <c r="D29" s="25">
        <v>0.0</v>
      </c>
      <c r="E29" s="25">
        <v>0.0</v>
      </c>
      <c r="F29" s="25">
        <v>0.0</v>
      </c>
      <c r="G29" s="11"/>
      <c r="H29" s="11"/>
      <c r="I29" s="11"/>
      <c r="J29" s="11"/>
      <c r="K29" s="11"/>
      <c r="L29" s="11"/>
      <c r="M29" s="11"/>
      <c r="N29" s="11"/>
      <c r="O29" s="11"/>
      <c r="P29" s="11"/>
      <c r="Q29" s="11"/>
      <c r="R29" s="11"/>
      <c r="S29" s="11"/>
      <c r="T29" s="11"/>
      <c r="U29" s="11"/>
      <c r="V29" s="11"/>
      <c r="W29" s="11"/>
      <c r="X29" s="11"/>
      <c r="Y29" s="11"/>
      <c r="Z29" s="11"/>
    </row>
    <row r="30">
      <c r="A30" s="28">
        <v>21.0</v>
      </c>
      <c r="B30" s="29" t="s">
        <v>87</v>
      </c>
      <c r="C30" s="24">
        <f t="shared" si="1"/>
        <v>0</v>
      </c>
      <c r="D30" s="25">
        <v>0.0</v>
      </c>
      <c r="E30" s="25">
        <v>0.0</v>
      </c>
      <c r="F30" s="25">
        <v>0.0</v>
      </c>
      <c r="G30" s="11"/>
      <c r="H30" s="11"/>
      <c r="I30" s="11"/>
      <c r="J30" s="11"/>
      <c r="K30" s="11"/>
      <c r="L30" s="11"/>
      <c r="M30" s="11"/>
      <c r="N30" s="11"/>
      <c r="O30" s="11"/>
      <c r="P30" s="11"/>
      <c r="Q30" s="11"/>
      <c r="R30" s="11"/>
      <c r="S30" s="11"/>
      <c r="T30" s="11"/>
      <c r="U30" s="11"/>
      <c r="V30" s="11"/>
      <c r="W30" s="11"/>
      <c r="X30" s="11"/>
      <c r="Y30" s="11"/>
      <c r="Z30" s="11"/>
    </row>
    <row r="31">
      <c r="A31" s="28">
        <v>22.0</v>
      </c>
      <c r="B31" s="29" t="s">
        <v>88</v>
      </c>
      <c r="C31" s="24">
        <f t="shared" si="1"/>
        <v>14260</v>
      </c>
      <c r="D31" s="25">
        <v>0.0</v>
      </c>
      <c r="E31" s="25">
        <v>14260.0</v>
      </c>
      <c r="F31" s="25">
        <v>0.0</v>
      </c>
      <c r="G31" s="11"/>
      <c r="H31" s="11"/>
      <c r="I31" s="11"/>
      <c r="J31" s="11"/>
      <c r="K31" s="11"/>
      <c r="L31" s="11"/>
      <c r="M31" s="11"/>
      <c r="N31" s="11"/>
      <c r="O31" s="11"/>
      <c r="P31" s="11"/>
      <c r="Q31" s="11"/>
      <c r="R31" s="11"/>
      <c r="S31" s="11"/>
      <c r="T31" s="11"/>
      <c r="U31" s="11"/>
      <c r="V31" s="11"/>
      <c r="W31" s="11"/>
      <c r="X31" s="11"/>
      <c r="Y31" s="11"/>
      <c r="Z31" s="11"/>
    </row>
    <row r="32">
      <c r="A32" s="28">
        <v>23.0</v>
      </c>
      <c r="B32" s="29" t="s">
        <v>89</v>
      </c>
      <c r="C32" s="24">
        <f t="shared" si="1"/>
        <v>3448</v>
      </c>
      <c r="D32" s="25">
        <v>0.0</v>
      </c>
      <c r="E32" s="25">
        <v>3448.0</v>
      </c>
      <c r="F32" s="25">
        <v>0.0</v>
      </c>
      <c r="G32" s="11"/>
      <c r="H32" s="11"/>
      <c r="I32" s="11"/>
      <c r="J32" s="11"/>
      <c r="K32" s="11"/>
      <c r="L32" s="11"/>
      <c r="M32" s="11"/>
      <c r="N32" s="11"/>
      <c r="O32" s="11"/>
      <c r="P32" s="11"/>
      <c r="Q32" s="11"/>
      <c r="R32" s="11"/>
      <c r="S32" s="11"/>
      <c r="T32" s="11"/>
      <c r="U32" s="11"/>
      <c r="V32" s="11"/>
      <c r="W32" s="11"/>
      <c r="X32" s="11"/>
      <c r="Y32" s="11"/>
      <c r="Z32" s="11"/>
    </row>
    <row r="33">
      <c r="A33" s="28">
        <v>24.0</v>
      </c>
      <c r="B33" s="29" t="s">
        <v>90</v>
      </c>
      <c r="C33" s="24">
        <f t="shared" si="1"/>
        <v>0</v>
      </c>
      <c r="D33" s="25">
        <v>0.0</v>
      </c>
      <c r="E33" s="25">
        <v>0.0</v>
      </c>
      <c r="F33" s="25">
        <v>0.0</v>
      </c>
      <c r="G33" s="11"/>
      <c r="H33" s="11"/>
      <c r="I33" s="11"/>
      <c r="J33" s="11"/>
      <c r="K33" s="11"/>
      <c r="L33" s="11"/>
      <c r="M33" s="11"/>
      <c r="N33" s="11"/>
      <c r="O33" s="11"/>
      <c r="P33" s="11"/>
      <c r="Q33" s="11"/>
      <c r="R33" s="11"/>
      <c r="S33" s="11"/>
      <c r="T33" s="11"/>
      <c r="U33" s="11"/>
      <c r="V33" s="11"/>
      <c r="W33" s="11"/>
      <c r="X33" s="11"/>
      <c r="Y33" s="11"/>
      <c r="Z33" s="11"/>
    </row>
    <row r="34">
      <c r="A34" s="28" t="s">
        <v>58</v>
      </c>
      <c r="B34" s="29" t="s">
        <v>238</v>
      </c>
      <c r="C34" s="24">
        <f t="shared" si="1"/>
        <v>181329</v>
      </c>
      <c r="D34" s="25">
        <v>181329.0</v>
      </c>
      <c r="E34" s="25">
        <v>0.0</v>
      </c>
      <c r="F34" s="25">
        <v>0.0</v>
      </c>
      <c r="G34" s="11"/>
      <c r="H34" s="11"/>
      <c r="I34" s="11"/>
      <c r="J34" s="11"/>
      <c r="K34" s="11"/>
      <c r="L34" s="11"/>
      <c r="M34" s="11"/>
      <c r="N34" s="11"/>
      <c r="O34" s="11"/>
      <c r="P34" s="11"/>
      <c r="Q34" s="11"/>
      <c r="R34" s="11"/>
      <c r="S34" s="11"/>
      <c r="T34" s="11"/>
      <c r="U34" s="11"/>
      <c r="V34" s="11"/>
      <c r="W34" s="11"/>
      <c r="X34" s="11"/>
      <c r="Y34" s="11"/>
      <c r="Z34" s="11"/>
    </row>
    <row r="35">
      <c r="A35" s="28" t="s">
        <v>38</v>
      </c>
      <c r="B35" s="68" t="s">
        <v>241</v>
      </c>
      <c r="C35" s="24">
        <f t="shared" si="1"/>
        <v>5889</v>
      </c>
      <c r="D35" s="25">
        <v>0.0</v>
      </c>
      <c r="E35" s="25">
        <v>5889.0</v>
      </c>
      <c r="F35" s="25">
        <v>0.0</v>
      </c>
      <c r="G35" s="11"/>
      <c r="H35" s="11"/>
      <c r="I35" s="11"/>
      <c r="J35" s="11"/>
      <c r="K35" s="11"/>
      <c r="L35" s="11"/>
      <c r="M35" s="11"/>
      <c r="N35" s="11"/>
      <c r="O35" s="11"/>
      <c r="P35" s="11"/>
      <c r="Q35" s="11"/>
      <c r="R35" s="11"/>
      <c r="S35" s="11"/>
      <c r="T35" s="11"/>
      <c r="U35" s="11"/>
      <c r="V35" s="11"/>
      <c r="W35" s="11"/>
      <c r="X35" s="11"/>
      <c r="Y35" s="11"/>
      <c r="Z35" s="11"/>
    </row>
    <row r="36">
      <c r="A36" s="28" t="s">
        <v>41</v>
      </c>
      <c r="B36" s="68" t="s">
        <v>242</v>
      </c>
      <c r="C36" s="24">
        <f t="shared" si="1"/>
        <v>2322</v>
      </c>
      <c r="D36" s="25">
        <v>0.0</v>
      </c>
      <c r="E36" s="25">
        <v>2322.0</v>
      </c>
      <c r="F36" s="25">
        <v>0.0</v>
      </c>
      <c r="G36" s="11"/>
      <c r="H36" s="11"/>
      <c r="I36" s="11"/>
      <c r="J36" s="11"/>
      <c r="K36" s="11"/>
      <c r="L36" s="11"/>
      <c r="M36" s="11"/>
      <c r="N36" s="11"/>
      <c r="O36" s="11"/>
      <c r="P36" s="11"/>
      <c r="Q36" s="11"/>
      <c r="R36" s="11"/>
      <c r="S36" s="11"/>
      <c r="T36" s="11"/>
      <c r="U36" s="11"/>
      <c r="V36" s="11"/>
      <c r="W36" s="11"/>
      <c r="X36" s="11"/>
      <c r="Y36" s="11"/>
      <c r="Z36" s="11"/>
    </row>
    <row r="37">
      <c r="A37" s="28" t="s">
        <v>44</v>
      </c>
      <c r="B37" s="68"/>
      <c r="C37" s="24">
        <f t="shared" si="1"/>
        <v>0</v>
      </c>
      <c r="D37" s="25">
        <v>0.0</v>
      </c>
      <c r="E37" s="25">
        <v>0.0</v>
      </c>
      <c r="F37" s="25">
        <v>0.0</v>
      </c>
      <c r="G37" s="11"/>
      <c r="H37" s="11"/>
      <c r="I37" s="11"/>
      <c r="J37" s="11"/>
      <c r="K37" s="11"/>
      <c r="L37" s="11"/>
      <c r="M37" s="11"/>
      <c r="N37" s="11"/>
      <c r="O37" s="11"/>
      <c r="P37" s="11"/>
      <c r="Q37" s="11"/>
      <c r="R37" s="11"/>
      <c r="S37" s="11"/>
      <c r="T37" s="11"/>
      <c r="U37" s="11"/>
      <c r="V37" s="11"/>
      <c r="W37" s="11"/>
      <c r="X37" s="11"/>
      <c r="Y37" s="11"/>
      <c r="Z37" s="11"/>
    </row>
    <row r="38">
      <c r="A38" s="28" t="s">
        <v>47</v>
      </c>
      <c r="B38" s="29" t="s">
        <v>99</v>
      </c>
      <c r="C38" s="24">
        <f t="shared" si="1"/>
        <v>2702</v>
      </c>
      <c r="D38" s="25">
        <v>0.0</v>
      </c>
      <c r="E38" s="25">
        <v>2702.0</v>
      </c>
      <c r="F38" s="25">
        <v>0.0</v>
      </c>
      <c r="G38" s="11"/>
      <c r="H38" s="11"/>
      <c r="I38" s="11"/>
      <c r="J38" s="11"/>
      <c r="K38" s="11"/>
      <c r="L38" s="11"/>
      <c r="M38" s="11"/>
      <c r="N38" s="11"/>
      <c r="O38" s="11"/>
      <c r="P38" s="11"/>
      <c r="Q38" s="11"/>
      <c r="R38" s="11"/>
      <c r="S38" s="11"/>
      <c r="T38" s="11"/>
      <c r="U38" s="11"/>
      <c r="V38" s="11"/>
      <c r="W38" s="11"/>
      <c r="X38" s="11"/>
      <c r="Y38" s="11"/>
      <c r="Z38" s="11"/>
    </row>
    <row r="39">
      <c r="A39" s="28" t="s">
        <v>50</v>
      </c>
      <c r="B39" s="29"/>
      <c r="C39" s="24">
        <f t="shared" si="1"/>
        <v>0</v>
      </c>
      <c r="D39" s="25">
        <v>0.0</v>
      </c>
      <c r="E39" s="25">
        <v>0.0</v>
      </c>
      <c r="F39" s="25">
        <v>0.0</v>
      </c>
      <c r="G39" s="11"/>
      <c r="H39" s="11"/>
      <c r="I39" s="11"/>
      <c r="J39" s="11"/>
      <c r="K39" s="11"/>
      <c r="L39" s="11"/>
      <c r="M39" s="11"/>
      <c r="N39" s="11"/>
      <c r="O39" s="11"/>
      <c r="P39" s="11"/>
      <c r="Q39" s="11"/>
      <c r="R39" s="11"/>
      <c r="S39" s="11"/>
      <c r="T39" s="11"/>
      <c r="U39" s="11"/>
      <c r="V39" s="11"/>
      <c r="W39" s="11"/>
      <c r="X39" s="11"/>
      <c r="Y39" s="11"/>
      <c r="Z39" s="11"/>
    </row>
    <row r="40">
      <c r="A40" s="48">
        <v>25.0</v>
      </c>
      <c r="B40" s="49" t="s">
        <v>103</v>
      </c>
      <c r="C40" s="76">
        <f t="shared" ref="C40:F40" si="2">sum(C3:C39)</f>
        <v>1239663</v>
      </c>
      <c r="D40" s="76">
        <f t="shared" si="2"/>
        <v>791368</v>
      </c>
      <c r="E40" s="76">
        <f t="shared" si="2"/>
        <v>331439</v>
      </c>
      <c r="F40" s="76">
        <f t="shared" si="2"/>
        <v>116856</v>
      </c>
      <c r="G40" s="11"/>
      <c r="H40" s="11"/>
      <c r="I40" s="11"/>
      <c r="J40" s="11"/>
      <c r="K40" s="11"/>
      <c r="L40" s="11"/>
      <c r="M40" s="11"/>
      <c r="N40" s="11"/>
      <c r="O40" s="11"/>
      <c r="P40" s="11"/>
      <c r="Q40" s="11"/>
      <c r="R40" s="11"/>
      <c r="S40" s="11"/>
      <c r="T40" s="11"/>
      <c r="U40" s="11"/>
      <c r="V40" s="11"/>
      <c r="W40" s="11"/>
      <c r="X40" s="11"/>
      <c r="Y40" s="11"/>
      <c r="Z40" s="11"/>
    </row>
    <row r="41">
      <c r="A41" s="79"/>
      <c r="B41" s="80"/>
      <c r="C41" s="82"/>
      <c r="D41" s="84"/>
      <c r="E41" s="85"/>
      <c r="F41" s="85"/>
      <c r="G41" s="11"/>
      <c r="H41" s="11"/>
      <c r="I41" s="11"/>
      <c r="J41" s="11"/>
      <c r="K41" s="11"/>
      <c r="L41" s="11"/>
      <c r="M41" s="11"/>
      <c r="N41" s="11"/>
      <c r="O41" s="11"/>
      <c r="P41" s="11"/>
      <c r="Q41" s="11"/>
      <c r="R41" s="11"/>
      <c r="S41" s="11"/>
      <c r="T41" s="11"/>
      <c r="U41" s="11"/>
      <c r="V41" s="11"/>
      <c r="W41" s="11"/>
      <c r="X41" s="11"/>
      <c r="Y41" s="11"/>
      <c r="Z41" s="11"/>
    </row>
    <row r="42">
      <c r="A42" s="79"/>
      <c r="B42" s="80"/>
      <c r="C42" s="82"/>
      <c r="D42" s="85"/>
      <c r="E42" s="86"/>
      <c r="F42" s="85"/>
      <c r="G42" s="11"/>
      <c r="H42" s="11"/>
      <c r="I42" s="11"/>
      <c r="J42" s="11"/>
      <c r="K42" s="11"/>
      <c r="L42" s="11"/>
      <c r="M42" s="11"/>
      <c r="N42" s="11"/>
      <c r="O42" s="11"/>
      <c r="P42" s="11"/>
      <c r="Q42" s="11"/>
      <c r="R42" s="11"/>
      <c r="S42" s="11"/>
      <c r="T42" s="11"/>
      <c r="U42" s="11"/>
      <c r="V42" s="11"/>
      <c r="W42" s="11"/>
      <c r="X42" s="11"/>
      <c r="Y42" s="11"/>
      <c r="Z42" s="11"/>
    </row>
    <row r="43">
      <c r="A43" s="79"/>
      <c r="B43" s="80"/>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79"/>
      <c r="B44" s="80"/>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79"/>
      <c r="B45" s="80"/>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79"/>
      <c r="B46" s="80"/>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79"/>
      <c r="B47" s="80"/>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79"/>
      <c r="B48" s="80"/>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79"/>
      <c r="B49" s="80"/>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79"/>
      <c r="B50" s="80"/>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79"/>
      <c r="B51" s="80"/>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79"/>
      <c r="B52" s="80"/>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79"/>
      <c r="B53" s="80"/>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79"/>
      <c r="B54" s="80"/>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79"/>
      <c r="B55" s="80"/>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79"/>
      <c r="B56" s="80"/>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79"/>
      <c r="B57" s="80"/>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79"/>
      <c r="B58" s="80"/>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79"/>
      <c r="B59" s="80"/>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79"/>
      <c r="B60" s="80"/>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79"/>
      <c r="B61" s="80"/>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79"/>
      <c r="B62" s="80"/>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79"/>
      <c r="B63" s="80"/>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79"/>
      <c r="B64" s="80"/>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79"/>
      <c r="B65" s="80"/>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79"/>
      <c r="B66" s="80"/>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79"/>
      <c r="B67" s="80"/>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79"/>
      <c r="B68" s="80"/>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79"/>
      <c r="B69" s="80"/>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79"/>
      <c r="B70" s="80"/>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79"/>
      <c r="B71" s="80"/>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79"/>
      <c r="B72" s="80"/>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79"/>
      <c r="B73" s="80"/>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79"/>
      <c r="B74" s="80"/>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79"/>
      <c r="B75" s="80"/>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79"/>
      <c r="B76" s="80"/>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79"/>
      <c r="B77" s="80"/>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79"/>
      <c r="B78" s="80"/>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79"/>
      <c r="B79" s="80"/>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79"/>
      <c r="B80" s="80"/>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79"/>
      <c r="B81" s="80"/>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79"/>
      <c r="B82" s="80"/>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79"/>
      <c r="B83" s="80"/>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79"/>
      <c r="B84" s="80"/>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79"/>
      <c r="B85" s="80"/>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79"/>
      <c r="B86" s="80"/>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79"/>
      <c r="B87" s="80"/>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79"/>
      <c r="B88" s="80"/>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79"/>
      <c r="B89" s="80"/>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79"/>
      <c r="B90" s="80"/>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79"/>
      <c r="B91" s="80"/>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79"/>
      <c r="B92" s="80"/>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79"/>
      <c r="B93" s="80"/>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79"/>
      <c r="B94" s="80"/>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79"/>
      <c r="B95" s="80"/>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79"/>
      <c r="B96" s="80"/>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79"/>
      <c r="B97" s="80"/>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79"/>
      <c r="B98" s="80"/>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79"/>
      <c r="B99" s="80"/>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79"/>
      <c r="B100" s="80"/>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79"/>
      <c r="B101" s="80"/>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79"/>
      <c r="B102" s="80"/>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79"/>
      <c r="B103" s="80"/>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79"/>
      <c r="B104" s="80"/>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79"/>
      <c r="B105" s="80"/>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79"/>
      <c r="B106" s="80"/>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79"/>
      <c r="B107" s="80"/>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79"/>
      <c r="B108" s="80"/>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79"/>
      <c r="B109" s="80"/>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79"/>
      <c r="B110" s="80"/>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79"/>
      <c r="B111" s="80"/>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79"/>
      <c r="B112" s="80"/>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79"/>
      <c r="B113" s="80"/>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79"/>
      <c r="B114" s="80"/>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79"/>
      <c r="B115" s="80"/>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79"/>
      <c r="B116" s="80"/>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79"/>
      <c r="B117" s="80"/>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79"/>
      <c r="B118" s="80"/>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79"/>
      <c r="B119" s="80"/>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79"/>
      <c r="B120" s="80"/>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79"/>
      <c r="B121" s="80"/>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79"/>
      <c r="B122" s="80"/>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79"/>
      <c r="B123" s="80"/>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79"/>
      <c r="B124" s="80"/>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79"/>
      <c r="B125" s="80"/>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79"/>
      <c r="B126" s="80"/>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79"/>
      <c r="B127" s="80"/>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79"/>
      <c r="B128" s="80"/>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79"/>
      <c r="B129" s="80"/>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79"/>
      <c r="B130" s="80"/>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79"/>
      <c r="B131" s="80"/>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79"/>
      <c r="B132" s="80"/>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79"/>
      <c r="B133" s="80"/>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79"/>
      <c r="B134" s="80"/>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79"/>
      <c r="B135" s="80"/>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79"/>
      <c r="B136" s="80"/>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79"/>
      <c r="B137" s="80"/>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79"/>
      <c r="B138" s="80"/>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79"/>
      <c r="B139" s="80"/>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79"/>
      <c r="B140" s="80"/>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79"/>
      <c r="B141" s="80"/>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79"/>
      <c r="B142" s="80"/>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79"/>
      <c r="B143" s="80"/>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79"/>
      <c r="B144" s="80"/>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79"/>
      <c r="B145" s="80"/>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79"/>
      <c r="B146" s="80"/>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79"/>
      <c r="B147" s="80"/>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79"/>
      <c r="B148" s="80"/>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79"/>
      <c r="B149" s="80"/>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79"/>
      <c r="B150" s="80"/>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79"/>
      <c r="B151" s="80"/>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79"/>
      <c r="B152" s="80"/>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79"/>
      <c r="B153" s="80"/>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79"/>
      <c r="B154" s="80"/>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79"/>
      <c r="B155" s="80"/>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79"/>
      <c r="B156" s="80"/>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79"/>
      <c r="B157" s="80"/>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79"/>
      <c r="B158" s="80"/>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79"/>
      <c r="B159" s="80"/>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79"/>
      <c r="B160" s="80"/>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79"/>
      <c r="B161" s="80"/>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79"/>
      <c r="B162" s="80"/>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79"/>
      <c r="B163" s="80"/>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79"/>
      <c r="B164" s="80"/>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79"/>
      <c r="B165" s="80"/>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79"/>
      <c r="B166" s="80"/>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79"/>
      <c r="B167" s="80"/>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79"/>
      <c r="B168" s="80"/>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79"/>
      <c r="B169" s="80"/>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79"/>
      <c r="B170" s="80"/>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79"/>
      <c r="B171" s="80"/>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79"/>
      <c r="B172" s="80"/>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79"/>
      <c r="B173" s="80"/>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79"/>
      <c r="B174" s="80"/>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79"/>
      <c r="B175" s="80"/>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79"/>
      <c r="B176" s="80"/>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79"/>
      <c r="B177" s="80"/>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79"/>
      <c r="B178" s="80"/>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79"/>
      <c r="B179" s="80"/>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79"/>
      <c r="B180" s="80"/>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79"/>
      <c r="B181" s="80"/>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79"/>
      <c r="B182" s="80"/>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79"/>
      <c r="B183" s="80"/>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79"/>
      <c r="B184" s="80"/>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79"/>
      <c r="B185" s="80"/>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79"/>
      <c r="B186" s="80"/>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79"/>
      <c r="B187" s="80"/>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79"/>
      <c r="B188" s="80"/>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79"/>
      <c r="B189" s="80"/>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79"/>
      <c r="B190" s="80"/>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79"/>
      <c r="B191" s="80"/>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79"/>
      <c r="B192" s="80"/>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79"/>
      <c r="B193" s="80"/>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79"/>
      <c r="B194" s="80"/>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79"/>
      <c r="B195" s="80"/>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79"/>
      <c r="B196" s="80"/>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79"/>
      <c r="B197" s="80"/>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79"/>
      <c r="B198" s="80"/>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79"/>
      <c r="B199" s="80"/>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79"/>
      <c r="B200" s="80"/>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79"/>
      <c r="B201" s="80"/>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79"/>
      <c r="B202" s="80"/>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79"/>
      <c r="B203" s="80"/>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79"/>
      <c r="B204" s="80"/>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79"/>
      <c r="B205" s="80"/>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79"/>
      <c r="B206" s="80"/>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79"/>
      <c r="B207" s="80"/>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79"/>
      <c r="B208" s="80"/>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79"/>
      <c r="B209" s="80"/>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79"/>
      <c r="B210" s="80"/>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79"/>
      <c r="B211" s="80"/>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79"/>
      <c r="B212" s="80"/>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79"/>
      <c r="B213" s="80"/>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79"/>
      <c r="B214" s="80"/>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79"/>
      <c r="B215" s="80"/>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79"/>
      <c r="B216" s="80"/>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79"/>
      <c r="B217" s="80"/>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79"/>
      <c r="B218" s="80"/>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79"/>
      <c r="B219" s="80"/>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79"/>
      <c r="B220" s="80"/>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79"/>
      <c r="B221" s="80"/>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79"/>
      <c r="B222" s="80"/>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79"/>
      <c r="B223" s="80"/>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79"/>
      <c r="B224" s="80"/>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79"/>
      <c r="B225" s="80"/>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79"/>
      <c r="B226" s="80"/>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79"/>
      <c r="B227" s="80"/>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79"/>
      <c r="B228" s="80"/>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79"/>
      <c r="B229" s="80"/>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79"/>
      <c r="B230" s="80"/>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79"/>
      <c r="B231" s="80"/>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79"/>
      <c r="B232" s="80"/>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79"/>
      <c r="B233" s="80"/>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79"/>
      <c r="B234" s="80"/>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79"/>
      <c r="B235" s="80"/>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79"/>
      <c r="B236" s="80"/>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79"/>
      <c r="B237" s="80"/>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79"/>
      <c r="B238" s="80"/>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79"/>
      <c r="B239" s="80"/>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79"/>
      <c r="B240" s="80"/>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79"/>
      <c r="B241" s="80"/>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79"/>
      <c r="B242" s="80"/>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79"/>
      <c r="B243" s="80"/>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79"/>
      <c r="B244" s="80"/>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79"/>
      <c r="B245" s="80"/>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79"/>
      <c r="B246" s="80"/>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79"/>
      <c r="B247" s="80"/>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79"/>
      <c r="B248" s="80"/>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79"/>
      <c r="B249" s="80"/>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79"/>
      <c r="B250" s="80"/>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79"/>
      <c r="B251" s="80"/>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79"/>
      <c r="B252" s="80"/>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79"/>
      <c r="B253" s="80"/>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79"/>
      <c r="B254" s="80"/>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79"/>
      <c r="B255" s="80"/>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79"/>
      <c r="B256" s="80"/>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79"/>
      <c r="B257" s="80"/>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79"/>
      <c r="B258" s="80"/>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79"/>
      <c r="B259" s="80"/>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79"/>
      <c r="B260" s="80"/>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79"/>
      <c r="B261" s="80"/>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79"/>
      <c r="B262" s="80"/>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79"/>
      <c r="B263" s="80"/>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79"/>
      <c r="B264" s="80"/>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79"/>
      <c r="B265" s="80"/>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79"/>
      <c r="B266" s="80"/>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79"/>
      <c r="B267" s="80"/>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79"/>
      <c r="B268" s="80"/>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79"/>
      <c r="B269" s="80"/>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79"/>
      <c r="B270" s="80"/>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79"/>
      <c r="B271" s="80"/>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79"/>
      <c r="B272" s="80"/>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79"/>
      <c r="B273" s="80"/>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79"/>
      <c r="B274" s="80"/>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79"/>
      <c r="B275" s="80"/>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79"/>
      <c r="B276" s="80"/>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79"/>
      <c r="B277" s="80"/>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79"/>
      <c r="B278" s="80"/>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79"/>
      <c r="B279" s="80"/>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79"/>
      <c r="B280" s="80"/>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79"/>
      <c r="B281" s="80"/>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79"/>
      <c r="B282" s="80"/>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79"/>
      <c r="B283" s="80"/>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79"/>
      <c r="B284" s="80"/>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79"/>
      <c r="B285" s="80"/>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79"/>
      <c r="B286" s="80"/>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79"/>
      <c r="B287" s="80"/>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79"/>
      <c r="B288" s="80"/>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79"/>
      <c r="B289" s="80"/>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79"/>
      <c r="B290" s="80"/>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79"/>
      <c r="B291" s="80"/>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79"/>
      <c r="B292" s="80"/>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79"/>
      <c r="B293" s="80"/>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79"/>
      <c r="B294" s="80"/>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79"/>
      <c r="B295" s="80"/>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79"/>
      <c r="B296" s="80"/>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79"/>
      <c r="B297" s="80"/>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79"/>
      <c r="B298" s="80"/>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79"/>
      <c r="B299" s="80"/>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79"/>
      <c r="B300" s="80"/>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79"/>
      <c r="B301" s="80"/>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79"/>
      <c r="B302" s="80"/>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79"/>
      <c r="B303" s="80"/>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79"/>
      <c r="B304" s="80"/>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79"/>
      <c r="B305" s="80"/>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79"/>
      <c r="B306" s="80"/>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79"/>
      <c r="B307" s="80"/>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79"/>
      <c r="B308" s="80"/>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79"/>
      <c r="B309" s="80"/>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79"/>
      <c r="B310" s="80"/>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79"/>
      <c r="B311" s="80"/>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79"/>
      <c r="B312" s="80"/>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79"/>
      <c r="B313" s="80"/>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79"/>
      <c r="B314" s="80"/>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79"/>
      <c r="B315" s="80"/>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79"/>
      <c r="B316" s="80"/>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79"/>
      <c r="B317" s="80"/>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79"/>
      <c r="B318" s="80"/>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79"/>
      <c r="B319" s="80"/>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79"/>
      <c r="B320" s="80"/>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79"/>
      <c r="B321" s="80"/>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79"/>
      <c r="B322" s="80"/>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79"/>
      <c r="B323" s="80"/>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79"/>
      <c r="B324" s="80"/>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79"/>
      <c r="B325" s="80"/>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79"/>
      <c r="B326" s="80"/>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79"/>
      <c r="B327" s="80"/>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79"/>
      <c r="B328" s="80"/>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79"/>
      <c r="B329" s="80"/>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79"/>
      <c r="B330" s="80"/>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79"/>
      <c r="B331" s="80"/>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79"/>
      <c r="B332" s="80"/>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79"/>
      <c r="B333" s="80"/>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79"/>
      <c r="B334" s="80"/>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79"/>
      <c r="B335" s="80"/>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79"/>
      <c r="B336" s="80"/>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79"/>
      <c r="B337" s="80"/>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79"/>
      <c r="B338" s="80"/>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79"/>
      <c r="B339" s="80"/>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79"/>
      <c r="B340" s="80"/>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79"/>
      <c r="B341" s="80"/>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79"/>
      <c r="B342" s="80"/>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79"/>
      <c r="B343" s="80"/>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79"/>
      <c r="B344" s="80"/>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79"/>
      <c r="B345" s="80"/>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79"/>
      <c r="B346" s="80"/>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79"/>
      <c r="B347" s="80"/>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79"/>
      <c r="B348" s="80"/>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79"/>
      <c r="B349" s="80"/>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79"/>
      <c r="B350" s="80"/>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79"/>
      <c r="B351" s="80"/>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79"/>
      <c r="B352" s="80"/>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79"/>
      <c r="B353" s="80"/>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79"/>
      <c r="B354" s="80"/>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79"/>
      <c r="B355" s="80"/>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79"/>
      <c r="B356" s="80"/>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79"/>
      <c r="B357" s="80"/>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79"/>
      <c r="B358" s="80"/>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79"/>
      <c r="B359" s="80"/>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79"/>
      <c r="B360" s="80"/>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79"/>
      <c r="B361" s="80"/>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79"/>
      <c r="B362" s="80"/>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79"/>
      <c r="B363" s="80"/>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79"/>
      <c r="B364" s="80"/>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79"/>
      <c r="B365" s="80"/>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79"/>
      <c r="B366" s="80"/>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79"/>
      <c r="B367" s="80"/>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79"/>
      <c r="B368" s="80"/>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79"/>
      <c r="B369" s="80"/>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79"/>
      <c r="B370" s="80"/>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79"/>
      <c r="B371" s="80"/>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79"/>
      <c r="B372" s="80"/>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79"/>
      <c r="B373" s="80"/>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79"/>
      <c r="B374" s="80"/>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79"/>
      <c r="B375" s="80"/>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79"/>
      <c r="B376" s="80"/>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79"/>
      <c r="B377" s="80"/>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79"/>
      <c r="B378" s="80"/>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79"/>
      <c r="B379" s="80"/>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79"/>
      <c r="B380" s="80"/>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79"/>
      <c r="B381" s="80"/>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79"/>
      <c r="B382" s="80"/>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79"/>
      <c r="B383" s="80"/>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79"/>
      <c r="B384" s="80"/>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79"/>
      <c r="B385" s="80"/>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79"/>
      <c r="B386" s="80"/>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79"/>
      <c r="B387" s="80"/>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79"/>
      <c r="B388" s="80"/>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79"/>
      <c r="B389" s="80"/>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79"/>
      <c r="B390" s="80"/>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79"/>
      <c r="B391" s="80"/>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79"/>
      <c r="B392" s="80"/>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79"/>
      <c r="B393" s="80"/>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79"/>
      <c r="B394" s="80"/>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79"/>
      <c r="B395" s="80"/>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79"/>
      <c r="B396" s="80"/>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79"/>
      <c r="B397" s="80"/>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79"/>
      <c r="B398" s="80"/>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79"/>
      <c r="B399" s="80"/>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79"/>
      <c r="B400" s="80"/>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79"/>
      <c r="B401" s="80"/>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79"/>
      <c r="B402" s="80"/>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79"/>
      <c r="B403" s="80"/>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79"/>
      <c r="B404" s="80"/>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79"/>
      <c r="B405" s="80"/>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79"/>
      <c r="B406" s="80"/>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79"/>
      <c r="B407" s="80"/>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79"/>
      <c r="B408" s="80"/>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79"/>
      <c r="B409" s="80"/>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79"/>
      <c r="B410" s="80"/>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79"/>
      <c r="B411" s="80"/>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79"/>
      <c r="B412" s="80"/>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79"/>
      <c r="B413" s="80"/>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79"/>
      <c r="B414" s="80"/>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79"/>
      <c r="B415" s="80"/>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79"/>
      <c r="B416" s="80"/>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79"/>
      <c r="B417" s="80"/>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79"/>
      <c r="B418" s="80"/>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79"/>
      <c r="B419" s="80"/>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79"/>
      <c r="B420" s="80"/>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79"/>
      <c r="B421" s="80"/>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79"/>
      <c r="B422" s="80"/>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79"/>
      <c r="B423" s="80"/>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79"/>
      <c r="B424" s="80"/>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79"/>
      <c r="B425" s="80"/>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79"/>
      <c r="B426" s="80"/>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79"/>
      <c r="B427" s="80"/>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79"/>
      <c r="B428" s="80"/>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79"/>
      <c r="B429" s="80"/>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79"/>
      <c r="B430" s="80"/>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79"/>
      <c r="B431" s="80"/>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79"/>
      <c r="B432" s="80"/>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79"/>
      <c r="B433" s="80"/>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79"/>
      <c r="B434" s="80"/>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79"/>
      <c r="B435" s="80"/>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79"/>
      <c r="B436" s="80"/>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79"/>
      <c r="B437" s="80"/>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79"/>
      <c r="B438" s="80"/>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79"/>
      <c r="B439" s="80"/>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79"/>
      <c r="B440" s="80"/>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79"/>
      <c r="B441" s="80"/>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79"/>
      <c r="B442" s="80"/>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79"/>
      <c r="B443" s="80"/>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79"/>
      <c r="B444" s="80"/>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79"/>
      <c r="B445" s="80"/>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79"/>
      <c r="B446" s="80"/>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79"/>
      <c r="B447" s="80"/>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79"/>
      <c r="B448" s="80"/>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79"/>
      <c r="B449" s="80"/>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79"/>
      <c r="B450" s="80"/>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79"/>
      <c r="B451" s="80"/>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79"/>
      <c r="B452" s="80"/>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79"/>
      <c r="B453" s="80"/>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79"/>
      <c r="B454" s="80"/>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79"/>
      <c r="B455" s="80"/>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79"/>
      <c r="B456" s="80"/>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79"/>
      <c r="B457" s="80"/>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79"/>
      <c r="B458" s="80"/>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79"/>
      <c r="B459" s="80"/>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79"/>
      <c r="B460" s="80"/>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79"/>
      <c r="B461" s="80"/>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79"/>
      <c r="B462" s="80"/>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79"/>
      <c r="B463" s="80"/>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79"/>
      <c r="B464" s="80"/>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79"/>
      <c r="B465" s="80"/>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79"/>
      <c r="B466" s="80"/>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79"/>
      <c r="B467" s="80"/>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79"/>
      <c r="B468" s="80"/>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79"/>
      <c r="B469" s="80"/>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79"/>
      <c r="B470" s="80"/>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79"/>
      <c r="B471" s="80"/>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79"/>
      <c r="B472" s="80"/>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79"/>
      <c r="B473" s="80"/>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79"/>
      <c r="B474" s="80"/>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79"/>
      <c r="B475" s="80"/>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79"/>
      <c r="B476" s="80"/>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79"/>
      <c r="B477" s="80"/>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79"/>
      <c r="B478" s="80"/>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79"/>
      <c r="B479" s="80"/>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79"/>
      <c r="B480" s="80"/>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79"/>
      <c r="B481" s="80"/>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79"/>
      <c r="B482" s="80"/>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79"/>
      <c r="B483" s="80"/>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79"/>
      <c r="B484" s="80"/>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79"/>
      <c r="B485" s="80"/>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79"/>
      <c r="B486" s="80"/>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79"/>
      <c r="B487" s="80"/>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79"/>
      <c r="B488" s="80"/>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79"/>
      <c r="B489" s="80"/>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79"/>
      <c r="B490" s="80"/>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79"/>
      <c r="B491" s="80"/>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79"/>
      <c r="B492" s="80"/>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79"/>
      <c r="B493" s="80"/>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79"/>
      <c r="B494" s="80"/>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79"/>
      <c r="B495" s="80"/>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79"/>
      <c r="B496" s="80"/>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79"/>
      <c r="B497" s="80"/>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79"/>
      <c r="B498" s="80"/>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79"/>
      <c r="B499" s="80"/>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79"/>
      <c r="B500" s="80"/>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79"/>
      <c r="B501" s="80"/>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79"/>
      <c r="B502" s="80"/>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79"/>
      <c r="B503" s="80"/>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79"/>
      <c r="B504" s="80"/>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79"/>
      <c r="B505" s="80"/>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79"/>
      <c r="B506" s="80"/>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79"/>
      <c r="B507" s="80"/>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79"/>
      <c r="B508" s="80"/>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79"/>
      <c r="B509" s="80"/>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79"/>
      <c r="B510" s="80"/>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79"/>
      <c r="B511" s="80"/>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79"/>
      <c r="B512" s="80"/>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79"/>
      <c r="B513" s="80"/>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79"/>
      <c r="B514" s="80"/>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79"/>
      <c r="B515" s="80"/>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79"/>
      <c r="B516" s="80"/>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79"/>
      <c r="B517" s="80"/>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79"/>
      <c r="B518" s="80"/>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79"/>
      <c r="B519" s="80"/>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79"/>
      <c r="B520" s="80"/>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79"/>
      <c r="B521" s="80"/>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79"/>
      <c r="B522" s="80"/>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79"/>
      <c r="B523" s="80"/>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79"/>
      <c r="B524" s="80"/>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79"/>
      <c r="B525" s="80"/>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79"/>
      <c r="B526" s="80"/>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79"/>
      <c r="B527" s="80"/>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79"/>
      <c r="B528" s="80"/>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79"/>
      <c r="B529" s="80"/>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79"/>
      <c r="B530" s="80"/>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79"/>
      <c r="B531" s="80"/>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79"/>
      <c r="B532" s="80"/>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79"/>
      <c r="B533" s="80"/>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79"/>
      <c r="B534" s="80"/>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79"/>
      <c r="B535" s="80"/>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79"/>
      <c r="B536" s="80"/>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79"/>
      <c r="B537" s="80"/>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79"/>
      <c r="B538" s="80"/>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79"/>
      <c r="B539" s="80"/>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79"/>
      <c r="B540" s="80"/>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79"/>
      <c r="B541" s="80"/>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79"/>
      <c r="B542" s="80"/>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79"/>
      <c r="B543" s="80"/>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79"/>
      <c r="B544" s="80"/>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79"/>
      <c r="B545" s="80"/>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79"/>
      <c r="B546" s="80"/>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79"/>
      <c r="B547" s="80"/>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79"/>
      <c r="B548" s="80"/>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79"/>
      <c r="B549" s="80"/>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79"/>
      <c r="B550" s="80"/>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79"/>
      <c r="B551" s="80"/>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79"/>
      <c r="B552" s="80"/>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79"/>
      <c r="B553" s="80"/>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79"/>
      <c r="B554" s="80"/>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79"/>
      <c r="B555" s="80"/>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79"/>
      <c r="B556" s="80"/>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79"/>
      <c r="B557" s="80"/>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79"/>
      <c r="B558" s="80"/>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79"/>
      <c r="B559" s="80"/>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79"/>
      <c r="B560" s="80"/>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79"/>
      <c r="B561" s="80"/>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79"/>
      <c r="B562" s="80"/>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79"/>
      <c r="B563" s="80"/>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79"/>
      <c r="B564" s="80"/>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79"/>
      <c r="B565" s="80"/>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79"/>
      <c r="B566" s="80"/>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79"/>
      <c r="B567" s="80"/>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79"/>
      <c r="B568" s="80"/>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79"/>
      <c r="B569" s="80"/>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79"/>
      <c r="B570" s="80"/>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79"/>
      <c r="B571" s="80"/>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79"/>
      <c r="B572" s="80"/>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79"/>
      <c r="B573" s="80"/>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79"/>
      <c r="B574" s="80"/>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79"/>
      <c r="B575" s="80"/>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79"/>
      <c r="B576" s="80"/>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79"/>
      <c r="B577" s="80"/>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79"/>
      <c r="B578" s="80"/>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79"/>
      <c r="B579" s="80"/>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79"/>
      <c r="B580" s="80"/>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79"/>
      <c r="B581" s="80"/>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79"/>
      <c r="B582" s="80"/>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79"/>
      <c r="B583" s="80"/>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79"/>
      <c r="B584" s="80"/>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79"/>
      <c r="B585" s="80"/>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79"/>
      <c r="B586" s="80"/>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79"/>
      <c r="B587" s="80"/>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79"/>
      <c r="B588" s="80"/>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79"/>
      <c r="B589" s="80"/>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79"/>
      <c r="B590" s="80"/>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79"/>
      <c r="B591" s="80"/>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79"/>
      <c r="B592" s="80"/>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79"/>
      <c r="B593" s="80"/>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79"/>
      <c r="B594" s="80"/>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79"/>
      <c r="B595" s="80"/>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79"/>
      <c r="B596" s="80"/>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79"/>
      <c r="B597" s="80"/>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79"/>
      <c r="B598" s="80"/>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79"/>
      <c r="B599" s="80"/>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79"/>
      <c r="B600" s="80"/>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79"/>
      <c r="B601" s="80"/>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79"/>
      <c r="B602" s="80"/>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79"/>
      <c r="B603" s="80"/>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79"/>
      <c r="B604" s="80"/>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79"/>
      <c r="B605" s="80"/>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79"/>
      <c r="B606" s="80"/>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79"/>
      <c r="B607" s="80"/>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79"/>
      <c r="B608" s="80"/>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79"/>
      <c r="B609" s="80"/>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79"/>
      <c r="B610" s="80"/>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79"/>
      <c r="B611" s="80"/>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79"/>
      <c r="B612" s="80"/>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79"/>
      <c r="B613" s="80"/>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79"/>
      <c r="B614" s="80"/>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79"/>
      <c r="B615" s="80"/>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79"/>
      <c r="B616" s="80"/>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79"/>
      <c r="B617" s="80"/>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79"/>
      <c r="B618" s="80"/>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79"/>
      <c r="B619" s="80"/>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79"/>
      <c r="B620" s="80"/>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79"/>
      <c r="B621" s="80"/>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79"/>
      <c r="B622" s="80"/>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79"/>
      <c r="B623" s="80"/>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79"/>
      <c r="B624" s="80"/>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79"/>
      <c r="B625" s="80"/>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79"/>
      <c r="B626" s="80"/>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79"/>
      <c r="B627" s="80"/>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79"/>
      <c r="B628" s="80"/>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79"/>
      <c r="B629" s="80"/>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79"/>
      <c r="B630" s="80"/>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79"/>
      <c r="B631" s="80"/>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79"/>
      <c r="B632" s="80"/>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79"/>
      <c r="B633" s="80"/>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79"/>
      <c r="B634" s="80"/>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79"/>
      <c r="B635" s="80"/>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79"/>
      <c r="B636" s="80"/>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79"/>
      <c r="B637" s="80"/>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79"/>
      <c r="B638" s="80"/>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79"/>
      <c r="B639" s="80"/>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79"/>
      <c r="B640" s="80"/>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79"/>
      <c r="B641" s="80"/>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79"/>
      <c r="B642" s="80"/>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79"/>
      <c r="B643" s="80"/>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79"/>
      <c r="B644" s="80"/>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79"/>
      <c r="B645" s="80"/>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79"/>
      <c r="B646" s="80"/>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79"/>
      <c r="B647" s="80"/>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79"/>
      <c r="B648" s="80"/>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79"/>
      <c r="B649" s="80"/>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79"/>
      <c r="B650" s="80"/>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79"/>
      <c r="B651" s="80"/>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79"/>
      <c r="B652" s="80"/>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79"/>
      <c r="B653" s="80"/>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79"/>
      <c r="B654" s="80"/>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79"/>
      <c r="B655" s="80"/>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79"/>
      <c r="B656" s="80"/>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79"/>
      <c r="B657" s="80"/>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79"/>
      <c r="B658" s="80"/>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79"/>
      <c r="B659" s="80"/>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79"/>
      <c r="B660" s="80"/>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79"/>
      <c r="B661" s="80"/>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79"/>
      <c r="B662" s="80"/>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79"/>
      <c r="B663" s="80"/>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79"/>
      <c r="B664" s="80"/>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79"/>
      <c r="B665" s="80"/>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79"/>
      <c r="B666" s="80"/>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79"/>
      <c r="B667" s="80"/>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79"/>
      <c r="B668" s="80"/>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79"/>
      <c r="B669" s="80"/>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79"/>
      <c r="B670" s="80"/>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79"/>
      <c r="B671" s="80"/>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79"/>
      <c r="B672" s="80"/>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79"/>
      <c r="B673" s="80"/>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79"/>
      <c r="B674" s="80"/>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79"/>
      <c r="B675" s="80"/>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79"/>
      <c r="B676" s="80"/>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79"/>
      <c r="B677" s="80"/>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79"/>
      <c r="B678" s="80"/>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79"/>
      <c r="B679" s="80"/>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79"/>
      <c r="B680" s="80"/>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79"/>
      <c r="B681" s="80"/>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79"/>
      <c r="B682" s="80"/>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79"/>
      <c r="B683" s="80"/>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79"/>
      <c r="B684" s="80"/>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79"/>
      <c r="B685" s="80"/>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79"/>
      <c r="B686" s="80"/>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79"/>
      <c r="B687" s="80"/>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79"/>
      <c r="B688" s="80"/>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79"/>
      <c r="B689" s="80"/>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79"/>
      <c r="B690" s="80"/>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79"/>
      <c r="B691" s="80"/>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79"/>
      <c r="B692" s="80"/>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79"/>
      <c r="B693" s="80"/>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79"/>
      <c r="B694" s="80"/>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79"/>
      <c r="B695" s="80"/>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79"/>
      <c r="B696" s="80"/>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79"/>
      <c r="B697" s="80"/>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79"/>
      <c r="B698" s="80"/>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79"/>
      <c r="B699" s="80"/>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79"/>
      <c r="B700" s="80"/>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79"/>
      <c r="B701" s="80"/>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79"/>
      <c r="B702" s="80"/>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79"/>
      <c r="B703" s="80"/>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79"/>
      <c r="B704" s="80"/>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79"/>
      <c r="B705" s="80"/>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79"/>
      <c r="B706" s="80"/>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79"/>
      <c r="B707" s="80"/>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79"/>
      <c r="B708" s="80"/>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79"/>
      <c r="B709" s="80"/>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79"/>
      <c r="B710" s="80"/>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79"/>
      <c r="B711" s="80"/>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79"/>
      <c r="B712" s="80"/>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79"/>
      <c r="B713" s="80"/>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79"/>
      <c r="B714" s="80"/>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79"/>
      <c r="B715" s="80"/>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79"/>
      <c r="B716" s="80"/>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79"/>
      <c r="B717" s="80"/>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79"/>
      <c r="B718" s="80"/>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79"/>
      <c r="B719" s="80"/>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79"/>
      <c r="B720" s="80"/>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79"/>
      <c r="B721" s="80"/>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79"/>
      <c r="B722" s="80"/>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79"/>
      <c r="B723" s="80"/>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79"/>
      <c r="B724" s="80"/>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79"/>
      <c r="B725" s="80"/>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79"/>
      <c r="B726" s="80"/>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79"/>
      <c r="B727" s="80"/>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79"/>
      <c r="B728" s="80"/>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79"/>
      <c r="B729" s="80"/>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79"/>
      <c r="B730" s="80"/>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79"/>
      <c r="B731" s="80"/>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79"/>
      <c r="B732" s="80"/>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79"/>
      <c r="B733" s="80"/>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79"/>
      <c r="B734" s="80"/>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79"/>
      <c r="B735" s="80"/>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79"/>
      <c r="B736" s="80"/>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79"/>
      <c r="B737" s="80"/>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79"/>
      <c r="B738" s="80"/>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79"/>
      <c r="B739" s="80"/>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79"/>
      <c r="B740" s="80"/>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79"/>
      <c r="B741" s="80"/>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79"/>
      <c r="B742" s="80"/>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79"/>
      <c r="B743" s="80"/>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79"/>
      <c r="B744" s="80"/>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79"/>
      <c r="B745" s="80"/>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79"/>
      <c r="B746" s="80"/>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79"/>
      <c r="B747" s="80"/>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79"/>
      <c r="B748" s="80"/>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79"/>
      <c r="B749" s="80"/>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79"/>
      <c r="B750" s="80"/>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79"/>
      <c r="B751" s="80"/>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79"/>
      <c r="B752" s="80"/>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79"/>
      <c r="B753" s="80"/>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79"/>
      <c r="B754" s="80"/>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79"/>
      <c r="B755" s="80"/>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79"/>
      <c r="B756" s="80"/>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79"/>
      <c r="B757" s="80"/>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79"/>
      <c r="B758" s="80"/>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79"/>
      <c r="B759" s="80"/>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79"/>
      <c r="B760" s="80"/>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79"/>
      <c r="B761" s="80"/>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79"/>
      <c r="B762" s="80"/>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79"/>
      <c r="B763" s="80"/>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79"/>
      <c r="B764" s="80"/>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79"/>
      <c r="B765" s="80"/>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79"/>
      <c r="B766" s="80"/>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79"/>
      <c r="B767" s="80"/>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79"/>
      <c r="B768" s="80"/>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79"/>
      <c r="B769" s="80"/>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79"/>
      <c r="B770" s="80"/>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79"/>
      <c r="B771" s="80"/>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79"/>
      <c r="B772" s="80"/>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79"/>
      <c r="B773" s="80"/>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79"/>
      <c r="B774" s="80"/>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79"/>
      <c r="B775" s="80"/>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79"/>
      <c r="B776" s="80"/>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79"/>
      <c r="B777" s="80"/>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79"/>
      <c r="B778" s="80"/>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79"/>
      <c r="B779" s="80"/>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79"/>
      <c r="B780" s="80"/>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79"/>
      <c r="B781" s="80"/>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79"/>
      <c r="B782" s="80"/>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79"/>
      <c r="B783" s="80"/>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79"/>
      <c r="B784" s="80"/>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79"/>
      <c r="B785" s="80"/>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79"/>
      <c r="B786" s="80"/>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79"/>
      <c r="B787" s="80"/>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79"/>
      <c r="B788" s="80"/>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79"/>
      <c r="B789" s="80"/>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79"/>
      <c r="B790" s="80"/>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79"/>
      <c r="B791" s="80"/>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79"/>
      <c r="B792" s="80"/>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79"/>
      <c r="B793" s="80"/>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79"/>
      <c r="B794" s="80"/>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79"/>
      <c r="B795" s="80"/>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79"/>
      <c r="B796" s="80"/>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79"/>
      <c r="B797" s="80"/>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79"/>
      <c r="B798" s="80"/>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79"/>
      <c r="B799" s="80"/>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79"/>
      <c r="B800" s="80"/>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79"/>
      <c r="B801" s="80"/>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79"/>
      <c r="B802" s="80"/>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79"/>
      <c r="B803" s="80"/>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79"/>
      <c r="B804" s="80"/>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79"/>
      <c r="B805" s="80"/>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79"/>
      <c r="B806" s="80"/>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79"/>
      <c r="B807" s="80"/>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79"/>
      <c r="B808" s="80"/>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79"/>
      <c r="B809" s="80"/>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79"/>
      <c r="B810" s="80"/>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79"/>
      <c r="B811" s="80"/>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79"/>
      <c r="B812" s="80"/>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79"/>
      <c r="B813" s="80"/>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79"/>
      <c r="B814" s="80"/>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79"/>
      <c r="B815" s="80"/>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79"/>
      <c r="B816" s="80"/>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79"/>
      <c r="B817" s="80"/>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79"/>
      <c r="B818" s="80"/>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79"/>
      <c r="B819" s="80"/>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79"/>
      <c r="B820" s="80"/>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79"/>
      <c r="B821" s="80"/>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79"/>
      <c r="B822" s="80"/>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79"/>
      <c r="B823" s="80"/>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79"/>
      <c r="B824" s="80"/>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79"/>
      <c r="B825" s="80"/>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79"/>
      <c r="B826" s="80"/>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79"/>
      <c r="B827" s="80"/>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79"/>
      <c r="B828" s="80"/>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79"/>
      <c r="B829" s="80"/>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79"/>
      <c r="B830" s="80"/>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79"/>
      <c r="B831" s="80"/>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79"/>
      <c r="B832" s="80"/>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79"/>
      <c r="B833" s="80"/>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79"/>
      <c r="B834" s="80"/>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79"/>
      <c r="B835" s="80"/>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79"/>
      <c r="B836" s="80"/>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79"/>
      <c r="B837" s="80"/>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79"/>
      <c r="B838" s="80"/>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79"/>
      <c r="B839" s="80"/>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79"/>
      <c r="B840" s="80"/>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79"/>
      <c r="B841" s="80"/>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79"/>
      <c r="B842" s="80"/>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79"/>
      <c r="B843" s="80"/>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79"/>
      <c r="B844" s="80"/>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79"/>
      <c r="B845" s="80"/>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79"/>
      <c r="B846" s="80"/>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79"/>
      <c r="B847" s="80"/>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79"/>
      <c r="B848" s="80"/>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79"/>
      <c r="B849" s="80"/>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79"/>
      <c r="B850" s="80"/>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79"/>
      <c r="B851" s="80"/>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79"/>
      <c r="B852" s="80"/>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79"/>
      <c r="B853" s="80"/>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79"/>
      <c r="B854" s="80"/>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79"/>
      <c r="B855" s="80"/>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79"/>
      <c r="B856" s="80"/>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79"/>
      <c r="B857" s="80"/>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79"/>
      <c r="B858" s="80"/>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79"/>
      <c r="B859" s="80"/>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79"/>
      <c r="B860" s="80"/>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79"/>
      <c r="B861" s="80"/>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79"/>
      <c r="B862" s="80"/>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79"/>
      <c r="B863" s="80"/>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79"/>
      <c r="B864" s="80"/>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79"/>
      <c r="B865" s="80"/>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79"/>
      <c r="B866" s="80"/>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79"/>
      <c r="B867" s="80"/>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79"/>
      <c r="B868" s="80"/>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79"/>
      <c r="B869" s="80"/>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79"/>
      <c r="B870" s="80"/>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79"/>
      <c r="B871" s="80"/>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79"/>
      <c r="B872" s="80"/>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79"/>
      <c r="B873" s="80"/>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79"/>
      <c r="B874" s="80"/>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79"/>
      <c r="B875" s="80"/>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79"/>
      <c r="B876" s="80"/>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79"/>
      <c r="B877" s="80"/>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79"/>
      <c r="B878" s="80"/>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79"/>
      <c r="B879" s="80"/>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79"/>
      <c r="B880" s="80"/>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79"/>
      <c r="B881" s="80"/>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79"/>
      <c r="B882" s="80"/>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79"/>
      <c r="B883" s="80"/>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79"/>
      <c r="B884" s="80"/>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79"/>
      <c r="B885" s="80"/>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79"/>
      <c r="B886" s="80"/>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79"/>
      <c r="B887" s="80"/>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79"/>
      <c r="B888" s="80"/>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79"/>
      <c r="B889" s="80"/>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79"/>
      <c r="B890" s="80"/>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79"/>
      <c r="B891" s="80"/>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79"/>
      <c r="B892" s="80"/>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79"/>
      <c r="B893" s="80"/>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79"/>
      <c r="B894" s="80"/>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79"/>
      <c r="B895" s="80"/>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79"/>
      <c r="B896" s="80"/>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79"/>
      <c r="B897" s="80"/>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79"/>
      <c r="B898" s="80"/>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79"/>
      <c r="B899" s="80"/>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79"/>
      <c r="B900" s="80"/>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79"/>
      <c r="B901" s="80"/>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79"/>
      <c r="B902" s="80"/>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79"/>
      <c r="B903" s="80"/>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79"/>
      <c r="B904" s="80"/>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79"/>
      <c r="B905" s="80"/>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79"/>
      <c r="B906" s="80"/>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79"/>
      <c r="B907" s="80"/>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79"/>
      <c r="B908" s="80"/>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79"/>
      <c r="B909" s="80"/>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79"/>
      <c r="B910" s="80"/>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79"/>
      <c r="B911" s="80"/>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79"/>
      <c r="B912" s="80"/>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79"/>
      <c r="B913" s="80"/>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79"/>
      <c r="B914" s="80"/>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79"/>
      <c r="B915" s="80"/>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79"/>
      <c r="B916" s="80"/>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79"/>
      <c r="B917" s="80"/>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79"/>
      <c r="B918" s="80"/>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79"/>
      <c r="B919" s="80"/>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79"/>
      <c r="B920" s="80"/>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79"/>
      <c r="B921" s="80"/>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79"/>
      <c r="B922" s="80"/>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79"/>
      <c r="B923" s="80"/>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79"/>
      <c r="B924" s="80"/>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79"/>
      <c r="B925" s="80"/>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79"/>
      <c r="B926" s="80"/>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79"/>
      <c r="B927" s="80"/>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79"/>
      <c r="B928" s="80"/>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79"/>
      <c r="B929" s="80"/>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79"/>
      <c r="B930" s="80"/>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79"/>
      <c r="B931" s="80"/>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79"/>
      <c r="B932" s="80"/>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79"/>
      <c r="B933" s="80"/>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79"/>
      <c r="B934" s="80"/>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79"/>
      <c r="B935" s="80"/>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79"/>
      <c r="B936" s="80"/>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79"/>
      <c r="B937" s="80"/>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79"/>
      <c r="B938" s="80"/>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79"/>
      <c r="B939" s="80"/>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79"/>
      <c r="B940" s="80"/>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79"/>
      <c r="B941" s="80"/>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79"/>
      <c r="B942" s="80"/>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79"/>
      <c r="B943" s="80"/>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79"/>
      <c r="B944" s="80"/>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79"/>
      <c r="B945" s="80"/>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79"/>
      <c r="B946" s="80"/>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79"/>
      <c r="B947" s="80"/>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79"/>
      <c r="B948" s="80"/>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79"/>
      <c r="B949" s="80"/>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79"/>
      <c r="B950" s="80"/>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79"/>
      <c r="B951" s="80"/>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79"/>
      <c r="B952" s="80"/>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79"/>
      <c r="B953" s="80"/>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79"/>
      <c r="B954" s="80"/>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79"/>
      <c r="B955" s="80"/>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79"/>
      <c r="B956" s="80"/>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79"/>
      <c r="B957" s="80"/>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79"/>
      <c r="B958" s="80"/>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79"/>
      <c r="B959" s="80"/>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79"/>
      <c r="B960" s="80"/>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79"/>
      <c r="B961" s="80"/>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79"/>
      <c r="B962" s="80"/>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79"/>
      <c r="B963" s="80"/>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79"/>
      <c r="B964" s="80"/>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79"/>
      <c r="B965" s="80"/>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79"/>
      <c r="B966" s="80"/>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79"/>
      <c r="B967" s="80"/>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79"/>
      <c r="B968" s="80"/>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79"/>
      <c r="B969" s="80"/>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79"/>
      <c r="B970" s="80"/>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79"/>
      <c r="B971" s="80"/>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79"/>
      <c r="B972" s="80"/>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79"/>
      <c r="B973" s="80"/>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79"/>
      <c r="B974" s="80"/>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79"/>
      <c r="B975" s="80"/>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79"/>
      <c r="B976" s="80"/>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79"/>
      <c r="B977" s="80"/>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79"/>
      <c r="B978" s="80"/>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79"/>
      <c r="B979" s="80"/>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79"/>
      <c r="B980" s="80"/>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79"/>
      <c r="B981" s="80"/>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79"/>
      <c r="B982" s="80"/>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79"/>
      <c r="B983" s="80"/>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79"/>
      <c r="B984" s="80"/>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79"/>
      <c r="B985" s="80"/>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79"/>
      <c r="B986" s="80"/>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79"/>
      <c r="B987" s="80"/>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79"/>
      <c r="B988" s="80"/>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79"/>
      <c r="B989" s="80"/>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79"/>
      <c r="B990" s="80"/>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79"/>
      <c r="B991" s="80"/>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79"/>
      <c r="B992" s="80"/>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79"/>
      <c r="B993" s="80"/>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79"/>
      <c r="B994" s="80"/>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79"/>
      <c r="B995" s="80"/>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79"/>
      <c r="B996" s="80"/>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79"/>
      <c r="B997" s="80"/>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79"/>
      <c r="B998" s="80"/>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79"/>
      <c r="B999" s="80"/>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79"/>
      <c r="B1000" s="80"/>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FAUNALYTICS</v>
      </c>
      <c r="B1" s="10"/>
      <c r="C1" s="2">
        <f>'Revenues 2024'!C1</f>
        <v>2024</v>
      </c>
      <c r="D1" s="62"/>
      <c r="E1" s="63"/>
      <c r="F1" s="11"/>
      <c r="G1" s="11"/>
      <c r="H1" s="11"/>
      <c r="I1" s="11"/>
      <c r="J1" s="11"/>
      <c r="K1" s="11"/>
      <c r="L1" s="11"/>
      <c r="M1" s="11"/>
      <c r="N1" s="11"/>
      <c r="O1" s="11"/>
      <c r="P1" s="11"/>
      <c r="Q1" s="11"/>
      <c r="R1" s="11"/>
      <c r="S1" s="11"/>
      <c r="T1" s="11"/>
      <c r="U1" s="11"/>
      <c r="V1" s="11"/>
      <c r="W1" s="11"/>
      <c r="X1" s="11"/>
      <c r="Y1" s="11"/>
      <c r="Z1" s="11"/>
    </row>
    <row r="2">
      <c r="A2" s="67" t="s">
        <v>92</v>
      </c>
      <c r="B2" s="28">
        <v>1.0</v>
      </c>
      <c r="C2" s="29" t="s">
        <v>97</v>
      </c>
      <c r="D2" s="69"/>
      <c r="E2" s="70">
        <v>783323.0</v>
      </c>
      <c r="F2" s="11"/>
      <c r="G2" s="11"/>
      <c r="H2" s="11"/>
      <c r="I2" s="11"/>
      <c r="J2" s="11"/>
      <c r="K2" s="11"/>
      <c r="L2" s="11"/>
      <c r="M2" s="11"/>
      <c r="N2" s="11"/>
      <c r="O2" s="11"/>
      <c r="P2" s="11"/>
      <c r="Q2" s="11"/>
      <c r="R2" s="11"/>
      <c r="S2" s="11"/>
      <c r="T2" s="11"/>
      <c r="U2" s="11"/>
      <c r="V2" s="11"/>
      <c r="W2" s="11"/>
      <c r="X2" s="11"/>
      <c r="Y2" s="11"/>
      <c r="Z2" s="11"/>
    </row>
    <row r="3">
      <c r="A3" s="37"/>
      <c r="B3" s="28">
        <v>2.0</v>
      </c>
      <c r="C3" s="29" t="s">
        <v>101</v>
      </c>
      <c r="D3" s="72"/>
      <c r="E3" s="70">
        <v>944075.0</v>
      </c>
      <c r="F3" s="11"/>
      <c r="G3" s="11"/>
      <c r="H3" s="11"/>
      <c r="I3" s="11"/>
      <c r="J3" s="11"/>
      <c r="K3" s="11"/>
      <c r="L3" s="11"/>
      <c r="M3" s="11"/>
      <c r="N3" s="11"/>
      <c r="O3" s="11"/>
      <c r="P3" s="11"/>
      <c r="Q3" s="11"/>
      <c r="R3" s="11"/>
      <c r="S3" s="11"/>
      <c r="T3" s="11"/>
      <c r="U3" s="11"/>
      <c r="V3" s="11"/>
      <c r="W3" s="11"/>
      <c r="X3" s="11"/>
      <c r="Y3" s="11"/>
      <c r="Z3" s="11"/>
    </row>
    <row r="4">
      <c r="A4" s="37"/>
      <c r="B4" s="28">
        <v>3.0</v>
      </c>
      <c r="C4" s="29" t="s">
        <v>104</v>
      </c>
      <c r="D4" s="69"/>
      <c r="E4" s="70">
        <v>0.0</v>
      </c>
      <c r="F4" s="11"/>
      <c r="G4" s="11"/>
      <c r="H4" s="11"/>
      <c r="I4" s="11"/>
      <c r="J4" s="11"/>
      <c r="K4" s="11"/>
      <c r="L4" s="11"/>
      <c r="M4" s="11"/>
      <c r="N4" s="11"/>
      <c r="O4" s="11"/>
      <c r="P4" s="11"/>
      <c r="Q4" s="11"/>
      <c r="R4" s="11"/>
      <c r="S4" s="11"/>
      <c r="T4" s="11"/>
      <c r="U4" s="11"/>
      <c r="V4" s="11"/>
      <c r="W4" s="11"/>
      <c r="X4" s="11"/>
      <c r="Y4" s="11"/>
      <c r="Z4" s="11"/>
    </row>
    <row r="5">
      <c r="A5" s="37"/>
      <c r="B5" s="28">
        <v>4.0</v>
      </c>
      <c r="C5" s="29" t="s">
        <v>106</v>
      </c>
      <c r="D5" s="72"/>
      <c r="E5" s="70">
        <v>0.0</v>
      </c>
      <c r="F5" s="11"/>
      <c r="G5" s="11"/>
      <c r="H5" s="11"/>
      <c r="I5" s="11"/>
      <c r="J5" s="11"/>
      <c r="K5" s="11"/>
      <c r="L5" s="11"/>
      <c r="M5" s="11"/>
      <c r="N5" s="11"/>
      <c r="O5" s="11"/>
      <c r="P5" s="11"/>
      <c r="Q5" s="11"/>
      <c r="R5" s="11"/>
      <c r="S5" s="11"/>
      <c r="T5" s="11"/>
      <c r="U5" s="11"/>
      <c r="V5" s="11"/>
      <c r="W5" s="11"/>
      <c r="X5" s="11"/>
      <c r="Y5" s="11"/>
      <c r="Z5" s="11"/>
    </row>
    <row r="6">
      <c r="A6" s="37"/>
      <c r="B6" s="28">
        <v>5.0</v>
      </c>
      <c r="C6" s="31" t="s">
        <v>107</v>
      </c>
      <c r="D6" s="78"/>
      <c r="E6" s="70">
        <v>0.0</v>
      </c>
      <c r="F6" s="11"/>
      <c r="G6" s="11"/>
      <c r="H6" s="11"/>
      <c r="I6" s="11"/>
      <c r="J6" s="11"/>
      <c r="K6" s="11"/>
      <c r="L6" s="11"/>
      <c r="M6" s="11"/>
      <c r="N6" s="11"/>
      <c r="O6" s="11"/>
      <c r="P6" s="11"/>
      <c r="Q6" s="11"/>
      <c r="R6" s="11"/>
      <c r="S6" s="11"/>
      <c r="T6" s="11"/>
      <c r="U6" s="11"/>
      <c r="V6" s="11"/>
      <c r="W6" s="11"/>
      <c r="X6" s="11"/>
      <c r="Y6" s="11"/>
      <c r="Z6" s="11"/>
    </row>
    <row r="7">
      <c r="A7" s="37"/>
      <c r="B7" s="28">
        <v>6.0</v>
      </c>
      <c r="C7" s="31" t="s">
        <v>109</v>
      </c>
      <c r="D7" s="78"/>
      <c r="E7" s="70">
        <v>0.0</v>
      </c>
      <c r="F7" s="11"/>
      <c r="G7" s="11"/>
      <c r="H7" s="11"/>
      <c r="I7" s="11"/>
      <c r="J7" s="11"/>
      <c r="K7" s="11"/>
      <c r="L7" s="11"/>
      <c r="M7" s="11"/>
      <c r="N7" s="11"/>
      <c r="O7" s="11"/>
      <c r="P7" s="11"/>
      <c r="Q7" s="11"/>
      <c r="R7" s="11"/>
      <c r="S7" s="11"/>
      <c r="T7" s="11"/>
      <c r="U7" s="11"/>
      <c r="V7" s="11"/>
      <c r="W7" s="11"/>
      <c r="X7" s="11"/>
      <c r="Y7" s="11"/>
      <c r="Z7" s="11"/>
    </row>
    <row r="8">
      <c r="A8" s="37"/>
      <c r="B8" s="28">
        <v>7.0</v>
      </c>
      <c r="C8" s="29" t="s">
        <v>110</v>
      </c>
      <c r="D8" s="72"/>
      <c r="E8" s="70">
        <v>0.0</v>
      </c>
      <c r="F8" s="11"/>
      <c r="G8" s="11"/>
      <c r="H8" s="11"/>
      <c r="I8" s="11"/>
      <c r="J8" s="11"/>
      <c r="K8" s="11"/>
      <c r="L8" s="11"/>
      <c r="M8" s="11"/>
      <c r="N8" s="11"/>
      <c r="O8" s="11"/>
      <c r="P8" s="11"/>
      <c r="Q8" s="11"/>
      <c r="R8" s="11"/>
      <c r="S8" s="11"/>
      <c r="T8" s="11"/>
      <c r="U8" s="11"/>
      <c r="V8" s="11"/>
      <c r="W8" s="11"/>
      <c r="X8" s="11"/>
      <c r="Y8" s="11"/>
      <c r="Z8" s="11"/>
    </row>
    <row r="9">
      <c r="A9" s="37"/>
      <c r="B9" s="28">
        <v>8.0</v>
      </c>
      <c r="C9" s="29" t="s">
        <v>111</v>
      </c>
      <c r="D9" s="72"/>
      <c r="E9" s="70">
        <v>0.0</v>
      </c>
      <c r="F9" s="11"/>
      <c r="G9" s="11"/>
      <c r="H9" s="11"/>
      <c r="I9" s="11"/>
      <c r="J9" s="11"/>
      <c r="K9" s="11"/>
      <c r="L9" s="11"/>
      <c r="M9" s="11"/>
      <c r="N9" s="11"/>
      <c r="O9" s="11"/>
      <c r="P9" s="11"/>
      <c r="Q9" s="11"/>
      <c r="R9" s="11"/>
      <c r="S9" s="11"/>
      <c r="T9" s="11"/>
      <c r="U9" s="11"/>
      <c r="V9" s="11"/>
      <c r="W9" s="11"/>
      <c r="X9" s="11"/>
      <c r="Y9" s="11"/>
      <c r="Z9" s="11"/>
    </row>
    <row r="10">
      <c r="A10" s="37"/>
      <c r="B10" s="28">
        <v>9.0</v>
      </c>
      <c r="C10" s="29" t="s">
        <v>112</v>
      </c>
      <c r="D10" s="69"/>
      <c r="E10" s="70">
        <v>0.0</v>
      </c>
      <c r="F10" s="11"/>
      <c r="G10" s="11"/>
      <c r="H10" s="11"/>
      <c r="I10" s="11"/>
      <c r="J10" s="11"/>
      <c r="K10" s="11"/>
      <c r="L10" s="11"/>
      <c r="M10" s="11"/>
      <c r="N10" s="11"/>
      <c r="O10" s="11"/>
      <c r="P10" s="11"/>
      <c r="Q10" s="11"/>
      <c r="R10" s="11"/>
      <c r="S10" s="11"/>
      <c r="T10" s="11"/>
      <c r="U10" s="11"/>
      <c r="V10" s="11"/>
      <c r="W10" s="11"/>
      <c r="X10" s="11"/>
      <c r="Y10" s="11"/>
      <c r="Z10" s="11"/>
    </row>
    <row r="11">
      <c r="A11" s="37"/>
      <c r="B11" s="28" t="s">
        <v>113</v>
      </c>
      <c r="C11" s="29" t="s">
        <v>114</v>
      </c>
      <c r="D11" s="70">
        <v>57040.0</v>
      </c>
      <c r="E11" s="70">
        <v>0.0</v>
      </c>
      <c r="F11" s="11"/>
      <c r="G11" s="11"/>
      <c r="H11" s="11"/>
      <c r="I11" s="11"/>
      <c r="J11" s="11"/>
      <c r="K11" s="11"/>
      <c r="L11" s="11"/>
      <c r="M11" s="11"/>
      <c r="N11" s="11"/>
      <c r="O11" s="11"/>
      <c r="P11" s="11"/>
      <c r="Q11" s="11"/>
      <c r="R11" s="11"/>
      <c r="S11" s="11"/>
      <c r="T11" s="11"/>
      <c r="U11" s="11"/>
      <c r="V11" s="11"/>
      <c r="W11" s="11"/>
      <c r="X11" s="11"/>
      <c r="Y11" s="11"/>
      <c r="Z11" s="11"/>
    </row>
    <row r="12">
      <c r="A12" s="37"/>
      <c r="B12" s="28" t="s">
        <v>117</v>
      </c>
      <c r="C12" s="29" t="s">
        <v>118</v>
      </c>
      <c r="D12" s="70">
        <v>14260.0</v>
      </c>
      <c r="E12" s="63">
        <f>D11-D12</f>
        <v>42780</v>
      </c>
      <c r="F12" s="11"/>
      <c r="G12" s="11"/>
      <c r="H12" s="11"/>
      <c r="I12" s="11"/>
      <c r="J12" s="11"/>
      <c r="K12" s="11"/>
      <c r="L12" s="11"/>
      <c r="M12" s="11"/>
      <c r="N12" s="11"/>
      <c r="O12" s="11"/>
      <c r="P12" s="11"/>
      <c r="Q12" s="11"/>
      <c r="R12" s="11"/>
      <c r="S12" s="11"/>
      <c r="T12" s="11"/>
      <c r="U12" s="11"/>
      <c r="V12" s="11"/>
      <c r="W12" s="11"/>
      <c r="X12" s="11"/>
      <c r="Y12" s="11"/>
      <c r="Z12" s="11"/>
    </row>
    <row r="13">
      <c r="A13" s="37"/>
      <c r="B13" s="28">
        <v>11.0</v>
      </c>
      <c r="C13" s="29" t="s">
        <v>123</v>
      </c>
      <c r="D13" s="72"/>
      <c r="E13" s="70">
        <v>347379.0</v>
      </c>
      <c r="F13" s="11"/>
      <c r="G13" s="11"/>
      <c r="H13" s="11"/>
      <c r="I13" s="11"/>
      <c r="J13" s="11"/>
      <c r="K13" s="11"/>
      <c r="L13" s="11"/>
      <c r="M13" s="11"/>
      <c r="N13" s="11"/>
      <c r="O13" s="11"/>
      <c r="P13" s="11"/>
      <c r="Q13" s="11"/>
      <c r="R13" s="11"/>
      <c r="S13" s="11"/>
      <c r="T13" s="11"/>
      <c r="U13" s="11"/>
      <c r="V13" s="11"/>
      <c r="W13" s="11"/>
      <c r="X13" s="11"/>
      <c r="Y13" s="11"/>
      <c r="Z13" s="11"/>
    </row>
    <row r="14">
      <c r="A14" s="37"/>
      <c r="B14" s="28">
        <v>12.0</v>
      </c>
      <c r="C14" s="29" t="s">
        <v>124</v>
      </c>
      <c r="D14" s="72"/>
      <c r="E14" s="70">
        <v>0.0</v>
      </c>
      <c r="F14" s="11"/>
      <c r="G14" s="11"/>
      <c r="H14" s="11"/>
      <c r="I14" s="11"/>
      <c r="J14" s="11"/>
      <c r="K14" s="11"/>
      <c r="L14" s="11"/>
      <c r="M14" s="11"/>
      <c r="N14" s="11"/>
      <c r="O14" s="11"/>
      <c r="P14" s="11"/>
      <c r="Q14" s="11"/>
      <c r="R14" s="11"/>
      <c r="S14" s="11"/>
      <c r="T14" s="11"/>
      <c r="U14" s="11"/>
      <c r="V14" s="11"/>
      <c r="W14" s="11"/>
      <c r="X14" s="11"/>
      <c r="Y14" s="11"/>
      <c r="Z14" s="11"/>
    </row>
    <row r="15">
      <c r="A15" s="37"/>
      <c r="B15" s="28">
        <v>13.0</v>
      </c>
      <c r="C15" s="29" t="s">
        <v>125</v>
      </c>
      <c r="D15" s="72"/>
      <c r="E15" s="70">
        <v>0.0</v>
      </c>
      <c r="F15" s="11"/>
      <c r="G15" s="11"/>
      <c r="H15" s="11"/>
      <c r="I15" s="11"/>
      <c r="J15" s="11"/>
      <c r="K15" s="11"/>
      <c r="L15" s="11"/>
      <c r="M15" s="11"/>
      <c r="N15" s="11"/>
      <c r="O15" s="11"/>
      <c r="P15" s="11"/>
      <c r="Q15" s="11"/>
      <c r="R15" s="11"/>
      <c r="S15" s="11"/>
      <c r="T15" s="11"/>
      <c r="U15" s="11"/>
      <c r="V15" s="11"/>
      <c r="W15" s="11"/>
      <c r="X15" s="11"/>
      <c r="Y15" s="11"/>
      <c r="Z15" s="11"/>
    </row>
    <row r="16">
      <c r="A16" s="37"/>
      <c r="B16" s="28">
        <v>14.0</v>
      </c>
      <c r="C16" s="29" t="s">
        <v>127</v>
      </c>
      <c r="D16" s="72"/>
      <c r="E16" s="70">
        <v>0.0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29" t="s">
        <v>128</v>
      </c>
      <c r="D17" s="72"/>
      <c r="E17" s="70">
        <v>0.0</v>
      </c>
      <c r="F17" s="11"/>
      <c r="G17" s="11"/>
      <c r="H17" s="11"/>
      <c r="I17" s="11"/>
      <c r="J17" s="11"/>
      <c r="K17" s="11"/>
      <c r="L17" s="11"/>
      <c r="M17" s="11"/>
      <c r="N17" s="11"/>
      <c r="O17" s="11"/>
      <c r="P17" s="11"/>
      <c r="Q17" s="11"/>
      <c r="R17" s="11"/>
      <c r="S17" s="11"/>
      <c r="T17" s="11"/>
      <c r="U17" s="11"/>
      <c r="V17" s="11"/>
      <c r="W17" s="11"/>
      <c r="X17" s="11"/>
      <c r="Y17" s="11"/>
      <c r="Z17" s="11"/>
    </row>
    <row r="18">
      <c r="A18" s="48"/>
      <c r="B18" s="48">
        <v>16.0</v>
      </c>
      <c r="C18" s="49" t="s">
        <v>133</v>
      </c>
      <c r="D18" s="93"/>
      <c r="E18" s="95">
        <f>sum(E2:E17)</f>
        <v>2117557</v>
      </c>
      <c r="F18" s="11"/>
      <c r="G18" s="11"/>
      <c r="H18" s="11"/>
      <c r="I18" s="11"/>
      <c r="J18" s="11"/>
      <c r="K18" s="11"/>
      <c r="L18" s="11"/>
      <c r="M18" s="11"/>
      <c r="N18" s="11"/>
      <c r="O18" s="11"/>
      <c r="P18" s="11"/>
      <c r="Q18" s="11"/>
      <c r="R18" s="11"/>
      <c r="S18" s="11"/>
      <c r="T18" s="11"/>
      <c r="U18" s="11"/>
      <c r="V18" s="11"/>
      <c r="W18" s="11"/>
      <c r="X18" s="11"/>
      <c r="Y18" s="11"/>
      <c r="Z18" s="11"/>
    </row>
    <row r="19">
      <c r="A19" s="23" t="s">
        <v>139</v>
      </c>
      <c r="B19" s="98">
        <v>17.0</v>
      </c>
      <c r="C19" s="100" t="s">
        <v>144</v>
      </c>
      <c r="D19" s="101"/>
      <c r="E19" s="70">
        <v>13106.0</v>
      </c>
      <c r="F19" s="11"/>
      <c r="G19" s="11"/>
      <c r="H19" s="11"/>
      <c r="I19" s="11"/>
      <c r="J19" s="11"/>
      <c r="K19" s="11"/>
      <c r="L19" s="11"/>
      <c r="M19" s="11"/>
      <c r="N19" s="11"/>
      <c r="O19" s="11"/>
      <c r="P19" s="11"/>
      <c r="Q19" s="11"/>
      <c r="R19" s="11"/>
      <c r="S19" s="11"/>
      <c r="T19" s="11"/>
      <c r="U19" s="11"/>
      <c r="V19" s="11"/>
      <c r="W19" s="11"/>
      <c r="X19" s="11"/>
      <c r="Y19" s="11"/>
      <c r="Z19" s="11"/>
    </row>
    <row r="20">
      <c r="A20" s="37"/>
      <c r="B20" s="98">
        <v>18.0</v>
      </c>
      <c r="C20" s="100" t="s">
        <v>149</v>
      </c>
      <c r="D20" s="101"/>
      <c r="E20" s="70">
        <v>0.0</v>
      </c>
      <c r="F20" s="11"/>
      <c r="G20" s="11"/>
      <c r="H20" s="11"/>
      <c r="I20" s="11"/>
      <c r="J20" s="11"/>
      <c r="K20" s="11"/>
      <c r="L20" s="11"/>
      <c r="M20" s="11"/>
      <c r="N20" s="11"/>
      <c r="O20" s="11"/>
      <c r="P20" s="11"/>
      <c r="Q20" s="11"/>
      <c r="R20" s="11"/>
      <c r="S20" s="11"/>
      <c r="T20" s="11"/>
      <c r="U20" s="11"/>
      <c r="V20" s="11"/>
      <c r="W20" s="11"/>
      <c r="X20" s="11"/>
      <c r="Y20" s="11"/>
      <c r="Z20" s="11"/>
    </row>
    <row r="21">
      <c r="A21" s="37"/>
      <c r="B21" s="98">
        <v>19.0</v>
      </c>
      <c r="C21" s="100" t="s">
        <v>150</v>
      </c>
      <c r="D21" s="101"/>
      <c r="E21" s="70">
        <v>0.0</v>
      </c>
      <c r="F21" s="11"/>
      <c r="G21" s="11"/>
      <c r="H21" s="11"/>
      <c r="I21" s="11"/>
      <c r="J21" s="11"/>
      <c r="K21" s="11"/>
      <c r="L21" s="11"/>
      <c r="M21" s="11"/>
      <c r="N21" s="11"/>
      <c r="O21" s="11"/>
      <c r="P21" s="11"/>
      <c r="Q21" s="11"/>
      <c r="R21" s="11"/>
      <c r="S21" s="11"/>
      <c r="T21" s="11"/>
      <c r="U21" s="11"/>
      <c r="V21" s="11"/>
      <c r="W21" s="11"/>
      <c r="X21" s="11"/>
      <c r="Y21" s="11"/>
      <c r="Z21" s="11"/>
    </row>
    <row r="22">
      <c r="A22" s="37"/>
      <c r="B22" s="98">
        <v>20.0</v>
      </c>
      <c r="C22" s="100" t="s">
        <v>151</v>
      </c>
      <c r="D22" s="101"/>
      <c r="E22" s="70">
        <v>0.0</v>
      </c>
      <c r="F22" s="11"/>
      <c r="G22" s="11"/>
      <c r="H22" s="11"/>
      <c r="I22" s="11"/>
      <c r="J22" s="11"/>
      <c r="K22" s="11"/>
      <c r="L22" s="11"/>
      <c r="M22" s="11"/>
      <c r="N22" s="11"/>
      <c r="O22" s="11"/>
      <c r="P22" s="11"/>
      <c r="Q22" s="11"/>
      <c r="R22" s="11"/>
      <c r="S22" s="11"/>
      <c r="T22" s="11"/>
      <c r="U22" s="11"/>
      <c r="V22" s="11"/>
      <c r="W22" s="11"/>
      <c r="X22" s="11"/>
      <c r="Y22" s="11"/>
      <c r="Z22" s="11"/>
    </row>
    <row r="23">
      <c r="A23" s="37"/>
      <c r="B23" s="98">
        <v>21.0</v>
      </c>
      <c r="C23" s="100" t="s">
        <v>153</v>
      </c>
      <c r="D23" s="101"/>
      <c r="E23" s="107">
        <v>0.0</v>
      </c>
      <c r="F23" s="11"/>
      <c r="G23" s="11"/>
      <c r="H23" s="11"/>
      <c r="I23" s="11"/>
      <c r="J23" s="11"/>
      <c r="K23" s="11"/>
      <c r="L23" s="11"/>
      <c r="M23" s="11"/>
      <c r="N23" s="11"/>
      <c r="O23" s="11"/>
      <c r="P23" s="11"/>
      <c r="Q23" s="11"/>
      <c r="R23" s="11"/>
      <c r="S23" s="11"/>
      <c r="T23" s="11"/>
      <c r="U23" s="11"/>
      <c r="V23" s="11"/>
      <c r="W23" s="11"/>
      <c r="X23" s="11"/>
      <c r="Y23" s="11"/>
      <c r="Z23" s="11"/>
    </row>
    <row r="24">
      <c r="A24" s="37"/>
      <c r="B24" s="98">
        <v>22.0</v>
      </c>
      <c r="C24" s="110" t="s">
        <v>157</v>
      </c>
      <c r="D24" s="112"/>
      <c r="E24" s="107">
        <v>0.0</v>
      </c>
      <c r="F24" s="11"/>
      <c r="G24" s="11"/>
      <c r="H24" s="11"/>
      <c r="I24" s="11"/>
      <c r="J24" s="11"/>
      <c r="K24" s="11"/>
      <c r="L24" s="11"/>
      <c r="M24" s="11"/>
      <c r="N24" s="11"/>
      <c r="O24" s="11"/>
      <c r="P24" s="11"/>
      <c r="Q24" s="11"/>
      <c r="R24" s="11"/>
      <c r="S24" s="11"/>
      <c r="T24" s="11"/>
      <c r="U24" s="11"/>
      <c r="V24" s="11"/>
      <c r="W24" s="11"/>
      <c r="X24" s="11"/>
      <c r="Y24" s="11"/>
      <c r="Z24" s="11"/>
    </row>
    <row r="25">
      <c r="A25" s="37"/>
      <c r="B25" s="98">
        <v>23.0</v>
      </c>
      <c r="C25" s="100" t="s">
        <v>159</v>
      </c>
      <c r="D25" s="113"/>
      <c r="E25" s="107">
        <v>0.0</v>
      </c>
      <c r="F25" s="11"/>
      <c r="G25" s="11"/>
      <c r="H25" s="11"/>
      <c r="I25" s="11"/>
      <c r="J25" s="11"/>
      <c r="K25" s="11"/>
      <c r="L25" s="11"/>
      <c r="M25" s="11"/>
      <c r="N25" s="11"/>
      <c r="O25" s="11"/>
      <c r="P25" s="11"/>
      <c r="Q25" s="11"/>
      <c r="R25" s="11"/>
      <c r="S25" s="11"/>
      <c r="T25" s="11"/>
      <c r="U25" s="11"/>
      <c r="V25" s="11"/>
      <c r="W25" s="11"/>
      <c r="X25" s="11"/>
      <c r="Y25" s="11"/>
      <c r="Z25" s="11"/>
    </row>
    <row r="26">
      <c r="A26" s="37"/>
      <c r="B26" s="98">
        <v>24.0</v>
      </c>
      <c r="C26" s="100" t="s">
        <v>162</v>
      </c>
      <c r="D26" s="101"/>
      <c r="E26" s="107">
        <v>0.0</v>
      </c>
      <c r="F26" s="11"/>
      <c r="G26" s="11"/>
      <c r="H26" s="11"/>
      <c r="I26" s="11"/>
      <c r="J26" s="11"/>
      <c r="K26" s="11"/>
      <c r="L26" s="11"/>
      <c r="M26" s="11"/>
      <c r="N26" s="11"/>
      <c r="O26" s="11"/>
      <c r="P26" s="11"/>
      <c r="Q26" s="11"/>
      <c r="R26" s="11"/>
      <c r="S26" s="11"/>
      <c r="T26" s="11"/>
      <c r="U26" s="11"/>
      <c r="V26" s="11"/>
      <c r="W26" s="11"/>
      <c r="X26" s="11"/>
      <c r="Y26" s="11"/>
      <c r="Z26" s="11"/>
    </row>
    <row r="27">
      <c r="A27" s="45"/>
      <c r="B27" s="98">
        <v>25.0</v>
      </c>
      <c r="C27" s="100" t="s">
        <v>164</v>
      </c>
      <c r="D27" s="101"/>
      <c r="E27" s="107">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6" t="s">
        <v>167</v>
      </c>
      <c r="D28" s="118"/>
      <c r="E28" s="119">
        <f>sum(E19:E27)</f>
        <v>13106</v>
      </c>
      <c r="F28" s="11"/>
      <c r="G28" s="11"/>
      <c r="H28" s="11"/>
      <c r="I28" s="11"/>
      <c r="J28" s="11"/>
      <c r="K28" s="11"/>
      <c r="L28" s="11"/>
      <c r="M28" s="11"/>
      <c r="N28" s="11"/>
      <c r="O28" s="11"/>
      <c r="P28" s="11"/>
      <c r="Q28" s="11"/>
      <c r="R28" s="11"/>
      <c r="S28" s="11"/>
      <c r="T28" s="11"/>
      <c r="U28" s="11"/>
      <c r="V28" s="11"/>
      <c r="W28" s="11"/>
      <c r="X28" s="11"/>
      <c r="Y28" s="11"/>
      <c r="Z28" s="11"/>
    </row>
    <row r="29">
      <c r="A29" s="73" t="s">
        <v>169</v>
      </c>
      <c r="B29" s="120"/>
      <c r="C29" s="122" t="s">
        <v>170</v>
      </c>
      <c r="D29" s="123"/>
      <c r="E29" s="124"/>
      <c r="F29" s="11"/>
      <c r="G29" s="11"/>
      <c r="H29" s="11"/>
      <c r="I29" s="11"/>
      <c r="J29" s="11"/>
      <c r="K29" s="11"/>
      <c r="L29" s="11"/>
      <c r="M29" s="11"/>
      <c r="N29" s="11"/>
      <c r="O29" s="11"/>
      <c r="P29" s="11"/>
      <c r="Q29" s="11"/>
      <c r="R29" s="11"/>
      <c r="S29" s="11"/>
      <c r="T29" s="11"/>
      <c r="U29" s="11"/>
      <c r="V29" s="11"/>
      <c r="W29" s="11"/>
      <c r="X29" s="11"/>
      <c r="Y29" s="11"/>
      <c r="Z29" s="11"/>
    </row>
    <row r="30">
      <c r="A30" s="37"/>
      <c r="B30" s="98">
        <v>27.0</v>
      </c>
      <c r="C30" s="100" t="s">
        <v>171</v>
      </c>
      <c r="D30" s="101"/>
      <c r="E30" s="70">
        <v>2104451.0</v>
      </c>
      <c r="F30" s="11"/>
      <c r="G30" s="11"/>
      <c r="H30" s="11"/>
      <c r="I30" s="11"/>
      <c r="J30" s="11"/>
      <c r="K30" s="11"/>
      <c r="L30" s="11"/>
      <c r="M30" s="11"/>
      <c r="N30" s="11"/>
      <c r="O30" s="11"/>
      <c r="P30" s="11"/>
      <c r="Q30" s="11"/>
      <c r="R30" s="11"/>
      <c r="S30" s="11"/>
      <c r="T30" s="11"/>
      <c r="U30" s="11"/>
      <c r="V30" s="11"/>
      <c r="W30" s="11"/>
      <c r="X30" s="11"/>
      <c r="Y30" s="11"/>
      <c r="Z30" s="11"/>
    </row>
    <row r="31">
      <c r="A31" s="37"/>
      <c r="B31" s="98">
        <v>28.0</v>
      </c>
      <c r="C31" s="100" t="s">
        <v>172</v>
      </c>
      <c r="D31" s="101"/>
      <c r="E31" s="70">
        <v>0.0</v>
      </c>
      <c r="F31" s="11"/>
      <c r="G31" s="11"/>
      <c r="H31" s="11"/>
      <c r="I31" s="11"/>
      <c r="J31" s="11"/>
      <c r="K31" s="11"/>
      <c r="L31" s="11"/>
      <c r="M31" s="11"/>
      <c r="N31" s="11"/>
      <c r="O31" s="11"/>
      <c r="P31" s="11"/>
      <c r="Q31" s="11"/>
      <c r="R31" s="11"/>
      <c r="S31" s="11"/>
      <c r="T31" s="11"/>
      <c r="U31" s="11"/>
      <c r="V31" s="11"/>
      <c r="W31" s="11"/>
      <c r="X31" s="11"/>
      <c r="Y31" s="11"/>
      <c r="Z31" s="11"/>
    </row>
    <row r="32">
      <c r="A32" s="37"/>
      <c r="B32" s="120"/>
      <c r="C32" s="122" t="s">
        <v>174</v>
      </c>
      <c r="D32" s="123"/>
      <c r="E32" s="124"/>
      <c r="F32" s="11"/>
      <c r="G32" s="11"/>
      <c r="H32" s="11"/>
      <c r="I32" s="11"/>
      <c r="J32" s="11"/>
      <c r="K32" s="11"/>
      <c r="L32" s="11"/>
      <c r="M32" s="11"/>
      <c r="N32" s="11"/>
      <c r="O32" s="11"/>
      <c r="P32" s="11"/>
      <c r="Q32" s="11"/>
      <c r="R32" s="11"/>
      <c r="S32" s="11"/>
      <c r="T32" s="11"/>
      <c r="U32" s="11"/>
      <c r="V32" s="11"/>
      <c r="W32" s="11"/>
      <c r="X32" s="11"/>
      <c r="Y32" s="11"/>
      <c r="Z32" s="11"/>
    </row>
    <row r="33">
      <c r="A33" s="37"/>
      <c r="B33" s="98">
        <v>29.0</v>
      </c>
      <c r="C33" s="100" t="s">
        <v>175</v>
      </c>
      <c r="D33" s="101"/>
      <c r="E33" s="107">
        <v>0.0</v>
      </c>
      <c r="F33" s="11"/>
      <c r="G33" s="11"/>
      <c r="H33" s="11"/>
      <c r="I33" s="11"/>
      <c r="J33" s="11"/>
      <c r="K33" s="11"/>
      <c r="L33" s="11"/>
      <c r="M33" s="11"/>
      <c r="N33" s="11"/>
      <c r="O33" s="11"/>
      <c r="P33" s="11"/>
      <c r="Q33" s="11"/>
      <c r="R33" s="11"/>
      <c r="S33" s="11"/>
      <c r="T33" s="11"/>
      <c r="U33" s="11"/>
      <c r="V33" s="11"/>
      <c r="W33" s="11"/>
      <c r="X33" s="11"/>
      <c r="Y33" s="11"/>
      <c r="Z33" s="11"/>
    </row>
    <row r="34">
      <c r="A34" s="37"/>
      <c r="B34" s="98">
        <v>30.0</v>
      </c>
      <c r="C34" s="100" t="s">
        <v>176</v>
      </c>
      <c r="D34" s="113"/>
      <c r="E34" s="107">
        <v>0.0</v>
      </c>
      <c r="F34" s="11"/>
      <c r="G34" s="11"/>
      <c r="H34" s="11"/>
      <c r="I34" s="11"/>
      <c r="J34" s="11"/>
      <c r="K34" s="11"/>
      <c r="L34" s="11"/>
      <c r="M34" s="11"/>
      <c r="N34" s="11"/>
      <c r="O34" s="11"/>
      <c r="P34" s="11"/>
      <c r="Q34" s="11"/>
      <c r="R34" s="11"/>
      <c r="S34" s="11"/>
      <c r="T34" s="11"/>
      <c r="U34" s="11"/>
      <c r="V34" s="11"/>
      <c r="W34" s="11"/>
      <c r="X34" s="11"/>
      <c r="Y34" s="11"/>
      <c r="Z34" s="11"/>
    </row>
    <row r="35">
      <c r="A35" s="45"/>
      <c r="B35" s="98">
        <v>31.0</v>
      </c>
      <c r="C35" s="100" t="s">
        <v>177</v>
      </c>
      <c r="D35" s="113"/>
      <c r="E35" s="107">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6" t="s">
        <v>178</v>
      </c>
      <c r="D36" s="131"/>
      <c r="E36" s="119">
        <f>sum(E30:E35)</f>
        <v>2104451</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179</v>
      </c>
      <c r="D37" s="135"/>
      <c r="E37" s="136">
        <f>E36+E28</f>
        <v>2117557</v>
      </c>
      <c r="F37" s="11"/>
      <c r="G37" s="11"/>
      <c r="H37" s="11"/>
      <c r="I37" s="11"/>
      <c r="J37" s="11"/>
      <c r="K37" s="11"/>
      <c r="L37" s="11"/>
      <c r="M37" s="11"/>
      <c r="N37" s="11"/>
      <c r="O37" s="11"/>
      <c r="P37" s="11"/>
      <c r="Q37" s="11"/>
      <c r="R37" s="11"/>
      <c r="S37" s="11"/>
      <c r="T37" s="11"/>
      <c r="U37" s="11"/>
      <c r="V37" s="11"/>
      <c r="W37" s="11"/>
      <c r="X37" s="11"/>
      <c r="Y37" s="11"/>
      <c r="Z37" s="11"/>
    </row>
    <row r="38">
      <c r="A38" s="11"/>
      <c r="B38" s="11"/>
      <c r="C38" s="80"/>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0"/>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0"/>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0"/>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0"/>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0"/>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0"/>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0"/>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0"/>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0"/>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0"/>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0"/>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0"/>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0"/>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0"/>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0"/>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0"/>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0"/>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0"/>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0"/>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0"/>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0"/>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0"/>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0"/>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0"/>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0"/>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0"/>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0"/>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0"/>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0"/>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0"/>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0"/>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0"/>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0"/>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0"/>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0"/>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0"/>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0"/>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0"/>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0"/>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0"/>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0"/>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0"/>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0"/>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0"/>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0"/>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0"/>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0"/>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0"/>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0"/>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0"/>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0"/>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0"/>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0"/>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0"/>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0"/>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0"/>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0"/>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0"/>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0"/>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0"/>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0"/>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0"/>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0"/>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0"/>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0"/>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0"/>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0"/>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0"/>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0"/>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0"/>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0"/>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0"/>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0"/>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0"/>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0"/>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0"/>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0"/>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0"/>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0"/>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0"/>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0"/>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0"/>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0"/>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0"/>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0"/>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0"/>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0"/>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0"/>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0"/>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0"/>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0"/>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0"/>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0"/>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0"/>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0"/>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0"/>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0"/>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0"/>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0"/>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0"/>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0"/>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0"/>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0"/>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0"/>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0"/>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0"/>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0"/>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0"/>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0"/>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0"/>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0"/>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0"/>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0"/>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0"/>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0"/>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0"/>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0"/>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0"/>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0"/>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0"/>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0"/>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0"/>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0"/>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0"/>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0"/>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0"/>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0"/>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0"/>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0"/>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0"/>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0"/>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0"/>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0"/>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0"/>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0"/>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0"/>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0"/>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0"/>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0"/>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0"/>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0"/>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0"/>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0"/>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0"/>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0"/>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0"/>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0"/>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0"/>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0"/>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0"/>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0"/>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0"/>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0"/>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0"/>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0"/>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0"/>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0"/>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0"/>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0"/>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0"/>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0"/>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0"/>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0"/>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0"/>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0"/>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0"/>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0"/>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0"/>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0"/>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0"/>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0"/>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0"/>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0"/>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0"/>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0"/>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0"/>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0"/>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0"/>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0"/>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0"/>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0"/>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0"/>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0"/>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0"/>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0"/>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0"/>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0"/>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0"/>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0"/>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0"/>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0"/>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0"/>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0"/>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0"/>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0"/>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0"/>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0"/>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0"/>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0"/>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0"/>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0"/>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0"/>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0"/>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0"/>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0"/>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0"/>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0"/>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0"/>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0"/>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0"/>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0"/>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0"/>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0"/>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0"/>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0"/>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0"/>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0"/>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0"/>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0"/>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0"/>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0"/>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0"/>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0"/>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0"/>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0"/>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0"/>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0"/>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0"/>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0"/>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0"/>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0"/>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0"/>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0"/>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0"/>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0"/>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0"/>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0"/>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0"/>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0"/>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0"/>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0"/>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0"/>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0"/>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0"/>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0"/>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0"/>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0"/>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0"/>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0"/>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0"/>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0"/>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0"/>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0"/>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0"/>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0"/>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0"/>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0"/>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0"/>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0"/>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0"/>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0"/>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0"/>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0"/>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0"/>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0"/>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0"/>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0"/>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0"/>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0"/>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0"/>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0"/>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0"/>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0"/>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0"/>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0"/>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0"/>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0"/>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0"/>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0"/>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0"/>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0"/>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0"/>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0"/>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0"/>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0"/>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0"/>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0"/>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0"/>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0"/>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0"/>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0"/>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0"/>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0"/>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0"/>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0"/>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0"/>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0"/>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0"/>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0"/>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0"/>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0"/>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0"/>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0"/>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0"/>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0"/>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0"/>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0"/>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0"/>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0"/>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0"/>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0"/>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0"/>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0"/>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0"/>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0"/>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0"/>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0"/>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0"/>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0"/>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0"/>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0"/>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0"/>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0"/>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0"/>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0"/>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0"/>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0"/>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0"/>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0"/>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0"/>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0"/>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0"/>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0"/>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0"/>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0"/>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0"/>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0"/>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0"/>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0"/>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0"/>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0"/>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0"/>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0"/>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0"/>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0"/>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0"/>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0"/>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0"/>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0"/>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0"/>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0"/>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0"/>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0"/>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0"/>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0"/>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0"/>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0"/>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0"/>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0"/>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0"/>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0"/>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0"/>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0"/>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0"/>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0"/>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0"/>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0"/>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0"/>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0"/>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0"/>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0"/>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0"/>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0"/>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0"/>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0"/>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0"/>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0"/>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0"/>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0"/>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0"/>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0"/>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0"/>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0"/>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0"/>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0"/>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0"/>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0"/>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0"/>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0"/>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0"/>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0"/>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0"/>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0"/>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0"/>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0"/>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0"/>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0"/>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0"/>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0"/>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0"/>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0"/>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0"/>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0"/>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0"/>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0"/>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0"/>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0"/>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0"/>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0"/>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0"/>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0"/>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0"/>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0"/>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0"/>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0"/>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0"/>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0"/>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0"/>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0"/>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0"/>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0"/>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0"/>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0"/>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0"/>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0"/>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0"/>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0"/>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0"/>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0"/>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0"/>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0"/>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0"/>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0"/>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0"/>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0"/>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0"/>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0"/>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0"/>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0"/>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0"/>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0"/>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0"/>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0"/>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0"/>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0"/>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0"/>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0"/>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0"/>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0"/>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0"/>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0"/>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0"/>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0"/>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0"/>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0"/>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0"/>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0"/>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0"/>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0"/>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0"/>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0"/>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0"/>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0"/>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0"/>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0"/>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0"/>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0"/>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0"/>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0"/>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0"/>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0"/>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0"/>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0"/>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0"/>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0"/>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0"/>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0"/>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0"/>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0"/>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0"/>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0"/>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0"/>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0"/>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0"/>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0"/>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0"/>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0"/>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0"/>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0"/>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0"/>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0"/>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0"/>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0"/>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0"/>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0"/>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0"/>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0"/>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0"/>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0"/>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0"/>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0"/>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0"/>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0"/>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0"/>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0"/>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0"/>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0"/>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0"/>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0"/>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0"/>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0"/>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0"/>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0"/>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0"/>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0"/>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0"/>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0"/>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0"/>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0"/>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0"/>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0"/>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0"/>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0"/>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0"/>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0"/>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0"/>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0"/>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0"/>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0"/>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0"/>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0"/>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0"/>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0"/>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0"/>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0"/>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0"/>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0"/>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0"/>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0"/>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0"/>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0"/>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0"/>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0"/>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0"/>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0"/>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0"/>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0"/>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0"/>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0"/>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0"/>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0"/>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0"/>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0"/>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0"/>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0"/>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0"/>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0"/>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0"/>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0"/>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0"/>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0"/>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0"/>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0"/>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0"/>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0"/>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0"/>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0"/>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0"/>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0"/>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0"/>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0"/>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0"/>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0"/>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0"/>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0"/>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0"/>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0"/>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0"/>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0"/>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0"/>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0"/>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0"/>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0"/>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0"/>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0"/>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0"/>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0"/>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0"/>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0"/>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0"/>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0"/>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0"/>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0"/>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0"/>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0"/>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0"/>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0"/>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0"/>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0"/>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0"/>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0"/>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0"/>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0"/>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0"/>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0"/>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0"/>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0"/>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0"/>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0"/>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0"/>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0"/>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0"/>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0"/>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0"/>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0"/>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0"/>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0"/>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0"/>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0"/>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0"/>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0"/>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0"/>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0"/>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0"/>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0"/>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0"/>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0"/>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0"/>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0"/>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0"/>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0"/>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0"/>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0"/>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0"/>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0"/>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0"/>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0"/>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0"/>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0"/>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0"/>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0"/>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0"/>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0"/>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0"/>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0"/>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0"/>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0"/>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0"/>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0"/>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0"/>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0"/>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0"/>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0"/>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0"/>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0"/>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0"/>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0"/>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0"/>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0"/>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0"/>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0"/>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0"/>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0"/>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0"/>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0"/>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0"/>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0"/>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0"/>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0"/>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0"/>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0"/>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0"/>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0"/>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0"/>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0"/>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0"/>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0"/>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0"/>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0"/>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0"/>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0"/>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0"/>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0"/>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0"/>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0"/>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0"/>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0"/>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0"/>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0"/>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0"/>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0"/>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0"/>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0"/>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0"/>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0"/>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0"/>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0"/>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0"/>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0"/>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0"/>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0"/>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0"/>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0"/>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0"/>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0"/>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0"/>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0"/>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0"/>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0"/>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0"/>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0"/>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0"/>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0"/>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0"/>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0"/>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0"/>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0"/>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0"/>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0"/>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0"/>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0"/>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0"/>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0"/>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0"/>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0"/>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0"/>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0"/>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0"/>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0"/>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0"/>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0"/>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0"/>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0"/>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0"/>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0"/>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0"/>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0"/>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0"/>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0"/>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0"/>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0"/>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0"/>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0"/>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0"/>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0"/>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0"/>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0"/>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0"/>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0"/>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0"/>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0"/>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0"/>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0"/>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0"/>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0"/>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0"/>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0"/>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0"/>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0"/>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0"/>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0"/>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0"/>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0"/>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0"/>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0"/>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0"/>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0"/>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0"/>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0"/>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0"/>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0"/>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0"/>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0"/>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0"/>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0"/>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0"/>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0"/>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0"/>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0"/>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0"/>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0"/>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0"/>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0"/>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0"/>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0"/>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0"/>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0"/>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0"/>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0"/>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0"/>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0"/>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0"/>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0"/>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0"/>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0"/>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0"/>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0"/>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0"/>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0"/>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0"/>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0"/>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0"/>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0"/>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0"/>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0"/>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0"/>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0"/>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0"/>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0"/>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0"/>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0"/>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0"/>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0"/>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0"/>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0"/>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0"/>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0"/>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0"/>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0"/>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0"/>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0"/>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0"/>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0"/>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0"/>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0"/>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0"/>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0"/>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0"/>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0"/>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0"/>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0"/>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0"/>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0"/>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0"/>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0"/>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0"/>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0"/>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0"/>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0"/>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0"/>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0"/>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0"/>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0"/>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0"/>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0"/>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0"/>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0"/>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0"/>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0"/>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0"/>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0"/>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0"/>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0"/>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0"/>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0"/>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0"/>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0"/>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0"/>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0"/>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0"/>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0"/>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0"/>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0"/>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0"/>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0"/>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0"/>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0"/>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0"/>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0"/>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0"/>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0"/>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0"/>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0"/>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0"/>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0"/>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0"/>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0"/>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0"/>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0"/>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0"/>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0"/>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0"/>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0"/>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0"/>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0"/>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0"/>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0"/>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0"/>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0"/>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0"/>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0"/>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0"/>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0"/>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0"/>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0"/>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0"/>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0"/>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0"/>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0"/>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0"/>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0"/>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0"/>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0"/>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0"/>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0"/>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0"/>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0"/>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0"/>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0"/>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0"/>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0"/>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0"/>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0"/>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0"/>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0"/>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0"/>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0"/>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0"/>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0"/>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0"/>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0"/>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0"/>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0"/>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0"/>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0"/>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0"/>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0"/>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0"/>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0"/>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0"/>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0"/>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0"/>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0"/>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0"/>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0"/>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0"/>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0"/>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0"/>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0"/>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0"/>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0"/>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0"/>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0"/>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0"/>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0"/>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0"/>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0"/>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0"/>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0"/>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0"/>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0"/>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0"/>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0"/>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0"/>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0"/>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0"/>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0"/>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0"/>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0"/>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0"/>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FAUNALYTICS</v>
      </c>
      <c r="B1" s="2">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180</v>
      </c>
      <c r="B2" s="10"/>
      <c r="C2" s="141"/>
      <c r="D2" s="141"/>
      <c r="E2" s="142"/>
      <c r="F2" s="11"/>
      <c r="G2" s="11"/>
      <c r="H2" s="11"/>
      <c r="I2" s="11"/>
      <c r="J2" s="11"/>
      <c r="K2" s="11"/>
      <c r="L2" s="11"/>
      <c r="M2" s="11"/>
      <c r="N2" s="11"/>
      <c r="O2" s="11"/>
      <c r="P2" s="11"/>
      <c r="Q2" s="11"/>
      <c r="R2" s="11"/>
      <c r="S2" s="11"/>
      <c r="T2" s="11"/>
      <c r="U2" s="11"/>
      <c r="V2" s="11"/>
      <c r="W2" s="11"/>
      <c r="X2" s="11"/>
      <c r="Y2" s="11"/>
    </row>
    <row r="3">
      <c r="A3" s="138"/>
      <c r="B3" s="143" t="s">
        <v>181</v>
      </c>
      <c r="C3" s="144" t="s">
        <v>182</v>
      </c>
      <c r="D3" s="145">
        <f>'Expenses 2024'!C40</f>
        <v>1239663</v>
      </c>
      <c r="E3" s="146"/>
      <c r="F3" s="11"/>
      <c r="G3" s="11"/>
      <c r="H3" s="11"/>
      <c r="I3" s="11"/>
      <c r="J3" s="11"/>
      <c r="K3" s="11"/>
      <c r="L3" s="11"/>
      <c r="M3" s="11"/>
      <c r="N3" s="11"/>
      <c r="O3" s="11"/>
      <c r="P3" s="11"/>
      <c r="Q3" s="11"/>
      <c r="R3" s="11"/>
      <c r="S3" s="11"/>
      <c r="T3" s="11"/>
      <c r="U3" s="11"/>
      <c r="V3" s="11"/>
      <c r="W3" s="11"/>
      <c r="X3" s="11"/>
      <c r="Y3" s="11"/>
    </row>
    <row r="4">
      <c r="A4" s="138"/>
      <c r="B4" s="37"/>
      <c r="C4" s="144" t="s">
        <v>183</v>
      </c>
      <c r="D4" s="145">
        <f>'Expenses 2024'!C31</f>
        <v>14260</v>
      </c>
      <c r="E4" s="146"/>
      <c r="F4" s="11"/>
      <c r="G4" s="11"/>
      <c r="H4" s="11"/>
      <c r="I4" s="11"/>
      <c r="J4" s="11"/>
      <c r="K4" s="11"/>
      <c r="L4" s="11"/>
      <c r="M4" s="11"/>
      <c r="N4" s="11"/>
      <c r="O4" s="11"/>
      <c r="P4" s="11"/>
      <c r="Q4" s="11"/>
      <c r="R4" s="11"/>
      <c r="S4" s="11"/>
      <c r="T4" s="11"/>
      <c r="U4" s="11"/>
      <c r="V4" s="11"/>
      <c r="W4" s="11"/>
      <c r="X4" s="11"/>
      <c r="Y4" s="11"/>
    </row>
    <row r="5">
      <c r="A5" s="138"/>
      <c r="B5" s="37"/>
      <c r="C5" s="144" t="s">
        <v>184</v>
      </c>
      <c r="D5" s="145">
        <f>D3-D4</f>
        <v>1225403</v>
      </c>
      <c r="E5" s="146"/>
      <c r="F5" s="11"/>
      <c r="G5" s="11"/>
      <c r="H5" s="11"/>
      <c r="I5" s="11"/>
      <c r="J5" s="11"/>
      <c r="K5" s="11"/>
      <c r="L5" s="11"/>
      <c r="M5" s="11"/>
      <c r="N5" s="11"/>
      <c r="O5" s="11"/>
      <c r="P5" s="11"/>
      <c r="Q5" s="11"/>
      <c r="R5" s="11"/>
      <c r="S5" s="11"/>
      <c r="T5" s="11"/>
      <c r="U5" s="11"/>
      <c r="V5" s="11"/>
      <c r="W5" s="11"/>
      <c r="X5" s="11"/>
      <c r="Y5" s="11"/>
    </row>
    <row r="6">
      <c r="A6" s="138"/>
      <c r="B6" s="37"/>
      <c r="C6" s="144" t="s">
        <v>185</v>
      </c>
      <c r="D6" s="145">
        <f>D5/12</f>
        <v>102116.9167</v>
      </c>
      <c r="E6" s="146"/>
      <c r="F6" s="11"/>
      <c r="G6" s="11"/>
      <c r="H6" s="11"/>
      <c r="I6" s="11"/>
      <c r="J6" s="11"/>
      <c r="K6" s="11"/>
      <c r="L6" s="11"/>
      <c r="M6" s="11"/>
      <c r="N6" s="11"/>
      <c r="O6" s="11"/>
      <c r="P6" s="11"/>
      <c r="Q6" s="11"/>
      <c r="R6" s="11"/>
      <c r="S6" s="11"/>
      <c r="T6" s="11"/>
      <c r="U6" s="11"/>
      <c r="V6" s="11"/>
      <c r="W6" s="11"/>
      <c r="X6" s="11"/>
      <c r="Y6" s="11"/>
    </row>
    <row r="7">
      <c r="A7" s="138"/>
      <c r="B7" s="37"/>
      <c r="C7" s="144" t="s">
        <v>186</v>
      </c>
      <c r="D7" s="91">
        <f>'Balance Sheet 2024'!E2+'Balance Sheet 2024'!E3</f>
        <v>1727398</v>
      </c>
      <c r="E7" s="146"/>
      <c r="F7" s="11"/>
      <c r="G7" s="11"/>
      <c r="H7" s="11"/>
      <c r="I7" s="11"/>
      <c r="J7" s="11"/>
      <c r="K7" s="11"/>
      <c r="L7" s="11"/>
      <c r="M7" s="11"/>
      <c r="N7" s="11"/>
      <c r="O7" s="11"/>
      <c r="P7" s="11"/>
      <c r="Q7" s="11"/>
      <c r="R7" s="11"/>
      <c r="S7" s="11"/>
      <c r="T7" s="11"/>
      <c r="U7" s="11"/>
      <c r="V7" s="11"/>
      <c r="W7" s="11"/>
      <c r="X7" s="11"/>
      <c r="Y7" s="11"/>
    </row>
    <row r="8">
      <c r="A8" s="138"/>
      <c r="B8" s="37"/>
      <c r="C8" s="147" t="s">
        <v>180</v>
      </c>
      <c r="D8" s="148">
        <f>D7/D6</f>
        <v>16.91588482</v>
      </c>
      <c r="E8" s="149" t="s">
        <v>187</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188</v>
      </c>
      <c r="B10" s="10"/>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189</v>
      </c>
      <c r="C11" s="144" t="s">
        <v>190</v>
      </c>
      <c r="D11" s="91">
        <f>'Balance Sheet 2024'!E30</f>
        <v>2104451</v>
      </c>
      <c r="E11" s="146"/>
      <c r="F11" s="11"/>
      <c r="G11" s="11"/>
      <c r="H11" s="11"/>
      <c r="I11" s="11"/>
      <c r="J11" s="11"/>
      <c r="K11" s="11"/>
      <c r="L11" s="11"/>
      <c r="M11" s="11"/>
      <c r="N11" s="11"/>
      <c r="O11" s="11"/>
      <c r="P11" s="11"/>
      <c r="Q11" s="11"/>
      <c r="R11" s="11"/>
      <c r="S11" s="11"/>
      <c r="T11" s="11"/>
      <c r="U11" s="11"/>
      <c r="V11" s="11"/>
      <c r="W11" s="11"/>
      <c r="X11" s="11"/>
      <c r="Y11" s="11"/>
    </row>
    <row r="12">
      <c r="A12" s="138"/>
      <c r="B12" s="37"/>
      <c r="C12" s="144" t="s">
        <v>191</v>
      </c>
      <c r="D12" s="91">
        <f>'Expenses 2024'!C40</f>
        <v>1239663</v>
      </c>
      <c r="E12" s="146"/>
      <c r="F12" s="11"/>
      <c r="G12" s="11"/>
      <c r="H12" s="11"/>
      <c r="I12" s="11"/>
      <c r="J12" s="11"/>
      <c r="K12" s="11"/>
      <c r="L12" s="11"/>
      <c r="M12" s="11"/>
      <c r="N12" s="11"/>
      <c r="O12" s="11"/>
      <c r="P12" s="11"/>
      <c r="Q12" s="11"/>
      <c r="R12" s="11"/>
      <c r="S12" s="11"/>
      <c r="T12" s="11"/>
      <c r="U12" s="11"/>
      <c r="V12" s="11"/>
      <c r="W12" s="11"/>
      <c r="X12" s="11"/>
      <c r="Y12" s="11"/>
    </row>
    <row r="13">
      <c r="A13" s="138"/>
      <c r="B13" s="37"/>
      <c r="C13" s="144" t="s">
        <v>192</v>
      </c>
      <c r="D13" s="145">
        <f>D12/12</f>
        <v>103305.25</v>
      </c>
      <c r="E13" s="146"/>
      <c r="F13" s="11"/>
      <c r="G13" s="11"/>
      <c r="H13" s="11"/>
      <c r="I13" s="11"/>
      <c r="J13" s="11"/>
      <c r="K13" s="11"/>
      <c r="L13" s="11"/>
      <c r="M13" s="11"/>
      <c r="N13" s="11"/>
      <c r="O13" s="11"/>
      <c r="P13" s="11"/>
      <c r="Q13" s="11"/>
      <c r="R13" s="11"/>
      <c r="S13" s="11"/>
      <c r="T13" s="11"/>
      <c r="U13" s="11"/>
      <c r="V13" s="11"/>
      <c r="W13" s="11"/>
      <c r="X13" s="11"/>
      <c r="Y13" s="11"/>
    </row>
    <row r="14">
      <c r="A14" s="138"/>
      <c r="B14" s="37"/>
      <c r="C14" s="147" t="s">
        <v>188</v>
      </c>
      <c r="D14" s="148">
        <f>D11/D13</f>
        <v>20.3711912</v>
      </c>
      <c r="E14" s="149" t="s">
        <v>187</v>
      </c>
      <c r="F14" s="11"/>
      <c r="G14" s="11"/>
      <c r="H14" s="11"/>
      <c r="I14" s="11"/>
      <c r="J14" s="11"/>
      <c r="K14" s="11"/>
      <c r="L14" s="11"/>
      <c r="M14" s="11"/>
      <c r="N14" s="11"/>
      <c r="O14" s="11"/>
      <c r="P14" s="11"/>
      <c r="Q14" s="11"/>
      <c r="R14" s="11"/>
      <c r="S14" s="11"/>
      <c r="T14" s="11"/>
      <c r="U14" s="11"/>
      <c r="V14" s="11"/>
      <c r="W14" s="11"/>
      <c r="X14" s="11"/>
      <c r="Y14" s="11"/>
    </row>
    <row r="15">
      <c r="A15" s="138"/>
      <c r="B15" s="45"/>
      <c r="C15" s="72"/>
      <c r="D15" s="72"/>
      <c r="E15" s="146"/>
      <c r="F15" s="11"/>
      <c r="G15" s="11"/>
      <c r="H15" s="11"/>
      <c r="I15" s="11"/>
      <c r="J15" s="11"/>
      <c r="K15" s="11"/>
      <c r="L15" s="11"/>
      <c r="M15" s="11"/>
      <c r="N15" s="11"/>
      <c r="O15" s="11"/>
      <c r="P15" s="11"/>
      <c r="Q15" s="11"/>
      <c r="R15" s="11"/>
      <c r="S15" s="11"/>
      <c r="T15" s="11"/>
      <c r="U15" s="11"/>
      <c r="V15" s="11"/>
      <c r="W15" s="11"/>
      <c r="X15" s="11"/>
      <c r="Y15" s="11"/>
    </row>
    <row r="16">
      <c r="A16" s="140" t="s">
        <v>193</v>
      </c>
      <c r="B16" s="10"/>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194</v>
      </c>
      <c r="C17" s="144" t="s">
        <v>195</v>
      </c>
      <c r="D17" s="91">
        <f>sum('Balance Sheet 2024'!E13:E15)</f>
        <v>347379</v>
      </c>
      <c r="E17" s="146"/>
      <c r="F17" s="11"/>
      <c r="G17" s="11"/>
      <c r="H17" s="11"/>
      <c r="I17" s="11"/>
      <c r="J17" s="11"/>
      <c r="K17" s="11"/>
      <c r="L17" s="11"/>
      <c r="M17" s="11"/>
      <c r="N17" s="11"/>
      <c r="O17" s="11"/>
      <c r="P17" s="11"/>
      <c r="Q17" s="11"/>
      <c r="R17" s="11"/>
      <c r="S17" s="11"/>
      <c r="T17" s="11"/>
      <c r="U17" s="11"/>
      <c r="V17" s="11"/>
      <c r="W17" s="11"/>
      <c r="X17" s="11"/>
      <c r="Y17" s="11"/>
    </row>
    <row r="18">
      <c r="A18" s="138"/>
      <c r="B18" s="37"/>
      <c r="C18" s="144" t="s">
        <v>191</v>
      </c>
      <c r="D18" s="91">
        <f>'Expenses 2024'!C40</f>
        <v>1239663</v>
      </c>
      <c r="E18" s="146"/>
      <c r="F18" s="11"/>
      <c r="G18" s="11"/>
      <c r="H18" s="11"/>
      <c r="I18" s="11"/>
      <c r="J18" s="11"/>
      <c r="K18" s="11"/>
      <c r="L18" s="11"/>
      <c r="M18" s="11"/>
      <c r="N18" s="11"/>
      <c r="O18" s="11"/>
      <c r="P18" s="11"/>
      <c r="Q18" s="11"/>
      <c r="R18" s="11"/>
      <c r="S18" s="11"/>
      <c r="T18" s="11"/>
      <c r="U18" s="11"/>
      <c r="V18" s="11"/>
      <c r="W18" s="11"/>
      <c r="X18" s="11"/>
      <c r="Y18" s="11"/>
    </row>
    <row r="19">
      <c r="A19" s="138"/>
      <c r="B19" s="37"/>
      <c r="C19" s="144" t="s">
        <v>192</v>
      </c>
      <c r="D19" s="145">
        <f>D18/12</f>
        <v>103305.25</v>
      </c>
      <c r="E19" s="146"/>
      <c r="F19" s="11"/>
      <c r="G19" s="11"/>
      <c r="H19" s="11"/>
      <c r="I19" s="11"/>
      <c r="J19" s="11"/>
      <c r="K19" s="11"/>
      <c r="L19" s="11"/>
      <c r="M19" s="11"/>
      <c r="N19" s="11"/>
      <c r="O19" s="11"/>
      <c r="P19" s="11"/>
      <c r="Q19" s="11"/>
      <c r="R19" s="11"/>
      <c r="S19" s="11"/>
      <c r="T19" s="11"/>
      <c r="U19" s="11"/>
      <c r="V19" s="11"/>
      <c r="W19" s="11"/>
      <c r="X19" s="11"/>
      <c r="Y19" s="11"/>
    </row>
    <row r="20">
      <c r="A20" s="138"/>
      <c r="B20" s="37"/>
      <c r="C20" s="147" t="s">
        <v>196</v>
      </c>
      <c r="D20" s="148">
        <f>D17/D19</f>
        <v>3.362646139</v>
      </c>
      <c r="E20" s="149" t="s">
        <v>187</v>
      </c>
      <c r="F20" s="11"/>
      <c r="G20" s="11"/>
      <c r="H20" s="11"/>
      <c r="I20" s="11"/>
      <c r="J20" s="11"/>
      <c r="K20" s="11"/>
      <c r="L20" s="11"/>
      <c r="M20" s="11"/>
      <c r="N20" s="11"/>
      <c r="O20" s="11"/>
      <c r="P20" s="11"/>
      <c r="Q20" s="11"/>
      <c r="R20" s="11"/>
      <c r="S20" s="11"/>
      <c r="T20" s="11"/>
      <c r="U20" s="11"/>
      <c r="V20" s="11"/>
      <c r="W20" s="11"/>
      <c r="X20" s="11"/>
      <c r="Y20" s="11"/>
    </row>
    <row r="21">
      <c r="A21" s="138"/>
      <c r="B21" s="37"/>
      <c r="C21" s="153" t="s">
        <v>197</v>
      </c>
      <c r="D21" s="154">
        <f>D20+D8</f>
        <v>20.27853095</v>
      </c>
      <c r="E21" s="155" t="s">
        <v>187</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198</v>
      </c>
      <c r="B23" s="10"/>
      <c r="C23" s="157"/>
      <c r="D23" s="93"/>
      <c r="E23" s="158"/>
      <c r="F23" s="54"/>
      <c r="G23" s="54"/>
      <c r="H23" s="54"/>
      <c r="I23" s="54"/>
      <c r="J23" s="54"/>
      <c r="K23" s="54"/>
      <c r="L23" s="54"/>
      <c r="M23" s="54"/>
      <c r="N23" s="54"/>
      <c r="O23" s="54"/>
      <c r="P23" s="54"/>
      <c r="Q23" s="54"/>
      <c r="R23" s="54"/>
      <c r="S23" s="54"/>
      <c r="T23" s="54"/>
      <c r="U23" s="54"/>
      <c r="V23" s="54"/>
      <c r="W23" s="54"/>
      <c r="X23" s="54"/>
      <c r="Y23" s="54"/>
    </row>
    <row r="24">
      <c r="A24" s="138"/>
      <c r="B24" s="143" t="s">
        <v>199</v>
      </c>
      <c r="C24" s="159"/>
      <c r="D24" s="160">
        <f>max('Revenues 2024'!E2:E7,'Revenues 2024'!F10:F15)</f>
        <v>1383592</v>
      </c>
      <c r="E24" s="161" t="s">
        <v>200</v>
      </c>
      <c r="F24" s="11"/>
      <c r="G24" s="11"/>
      <c r="H24" s="11"/>
      <c r="I24" s="11"/>
      <c r="J24" s="11"/>
      <c r="K24" s="11"/>
      <c r="L24" s="11"/>
      <c r="M24" s="11"/>
      <c r="N24" s="11"/>
      <c r="O24" s="11"/>
      <c r="P24" s="11"/>
      <c r="Q24" s="11"/>
      <c r="R24" s="11"/>
      <c r="S24" s="11"/>
      <c r="T24" s="11"/>
      <c r="U24" s="11"/>
      <c r="V24" s="11"/>
      <c r="W24" s="11"/>
      <c r="X24" s="11"/>
      <c r="Y24" s="11"/>
    </row>
    <row r="25">
      <c r="A25" s="138"/>
      <c r="B25" s="37"/>
      <c r="C25" s="144" t="s">
        <v>201</v>
      </c>
      <c r="D25" s="145">
        <f>'Revenues 2024'!F44</f>
        <v>1485925</v>
      </c>
      <c r="E25" s="146"/>
      <c r="F25" s="11"/>
      <c r="G25" s="11"/>
      <c r="H25" s="11"/>
      <c r="I25" s="11"/>
      <c r="J25" s="11"/>
      <c r="K25" s="11"/>
      <c r="L25" s="11"/>
      <c r="M25" s="11"/>
      <c r="N25" s="11"/>
      <c r="O25" s="11"/>
      <c r="P25" s="11"/>
      <c r="Q25" s="11"/>
      <c r="R25" s="11"/>
      <c r="S25" s="11"/>
      <c r="T25" s="11"/>
      <c r="U25" s="11"/>
      <c r="V25" s="11"/>
      <c r="W25" s="11"/>
      <c r="X25" s="11"/>
      <c r="Y25" s="11"/>
    </row>
    <row r="26">
      <c r="A26" s="138"/>
      <c r="B26" s="37"/>
      <c r="C26" s="147" t="s">
        <v>198</v>
      </c>
      <c r="D26" s="162">
        <f>D24/D25</f>
        <v>0.9311317866</v>
      </c>
      <c r="E26" s="149" t="s">
        <v>202</v>
      </c>
      <c r="F26" s="11"/>
      <c r="G26" s="11"/>
      <c r="H26" s="11"/>
      <c r="I26" s="11"/>
      <c r="J26" s="11"/>
      <c r="K26" s="11"/>
      <c r="L26" s="11"/>
      <c r="M26" s="11"/>
      <c r="N26" s="11"/>
      <c r="O26" s="11"/>
      <c r="P26" s="11"/>
      <c r="Q26" s="11"/>
      <c r="R26" s="11"/>
      <c r="S26" s="11"/>
      <c r="T26" s="11"/>
      <c r="U26" s="11"/>
      <c r="V26" s="11"/>
      <c r="W26" s="11"/>
      <c r="X26" s="11"/>
      <c r="Y26" s="11"/>
    </row>
    <row r="27">
      <c r="A27" s="138"/>
      <c r="B27" s="45"/>
      <c r="C27" s="72"/>
      <c r="D27" s="72"/>
      <c r="E27" s="146"/>
      <c r="F27" s="11"/>
      <c r="G27" s="11"/>
      <c r="H27" s="11"/>
      <c r="I27" s="11"/>
      <c r="J27" s="11"/>
      <c r="K27" s="11"/>
      <c r="L27" s="11"/>
      <c r="M27" s="11"/>
      <c r="N27" s="11"/>
      <c r="O27" s="11"/>
      <c r="P27" s="11"/>
      <c r="Q27" s="11"/>
      <c r="R27" s="11"/>
      <c r="S27" s="11"/>
      <c r="T27" s="11"/>
      <c r="U27" s="11"/>
      <c r="V27" s="11"/>
      <c r="W27" s="11"/>
      <c r="X27" s="11"/>
      <c r="Y27" s="11"/>
    </row>
    <row r="28">
      <c r="A28" s="140" t="s">
        <v>203</v>
      </c>
      <c r="B28" s="10"/>
      <c r="C28" s="157"/>
      <c r="D28" s="93"/>
      <c r="E28" s="158"/>
      <c r="F28" s="54"/>
      <c r="G28" s="54"/>
      <c r="H28" s="54"/>
      <c r="I28" s="54"/>
      <c r="J28" s="54"/>
      <c r="K28" s="54"/>
      <c r="L28" s="54"/>
      <c r="M28" s="54"/>
      <c r="N28" s="54"/>
      <c r="O28" s="54"/>
      <c r="P28" s="54"/>
      <c r="Q28" s="54"/>
      <c r="R28" s="54"/>
      <c r="S28" s="54"/>
      <c r="T28" s="54"/>
      <c r="U28" s="54"/>
      <c r="V28" s="54"/>
      <c r="W28" s="54"/>
      <c r="X28" s="54"/>
      <c r="Y28" s="54"/>
    </row>
    <row r="29">
      <c r="A29" s="138"/>
      <c r="B29" s="143" t="s">
        <v>204</v>
      </c>
      <c r="C29" s="144" t="s">
        <v>205</v>
      </c>
      <c r="D29" s="91">
        <f>SUM('Expenses 2024'!C7:C9)</f>
        <v>778629</v>
      </c>
      <c r="E29" s="146"/>
      <c r="F29" s="11"/>
      <c r="G29" s="11"/>
      <c r="H29" s="11"/>
      <c r="I29" s="11"/>
      <c r="J29" s="11"/>
      <c r="K29" s="11"/>
      <c r="L29" s="11"/>
      <c r="M29" s="11"/>
      <c r="N29" s="11"/>
      <c r="O29" s="11"/>
      <c r="P29" s="11"/>
      <c r="Q29" s="11"/>
      <c r="R29" s="11"/>
      <c r="S29" s="11"/>
      <c r="T29" s="11"/>
      <c r="U29" s="11"/>
      <c r="V29" s="11"/>
      <c r="W29" s="11"/>
      <c r="X29" s="11"/>
      <c r="Y29" s="11"/>
    </row>
    <row r="30">
      <c r="A30" s="138"/>
      <c r="B30" s="37"/>
      <c r="C30" s="144" t="s">
        <v>206</v>
      </c>
      <c r="D30" s="91">
        <f>SUM('Expenses 2024'!C10:C12)</f>
        <v>102050</v>
      </c>
      <c r="E30" s="146"/>
      <c r="F30" s="11"/>
      <c r="G30" s="11"/>
      <c r="H30" s="11"/>
      <c r="I30" s="11"/>
      <c r="J30" s="11"/>
      <c r="K30" s="11"/>
      <c r="L30" s="11"/>
      <c r="M30" s="11"/>
      <c r="N30" s="11"/>
      <c r="O30" s="11"/>
      <c r="P30" s="11"/>
      <c r="Q30" s="11"/>
      <c r="R30" s="11"/>
      <c r="S30" s="11"/>
      <c r="T30" s="11"/>
      <c r="U30" s="11"/>
      <c r="V30" s="11"/>
      <c r="W30" s="11"/>
      <c r="X30" s="11"/>
      <c r="Y30" s="11"/>
    </row>
    <row r="31">
      <c r="A31" s="138"/>
      <c r="B31" s="37"/>
      <c r="C31" s="144" t="s">
        <v>207</v>
      </c>
      <c r="D31" s="91">
        <f>sum(D29:D30)</f>
        <v>880679</v>
      </c>
      <c r="E31" s="146"/>
      <c r="F31" s="11"/>
      <c r="G31" s="11"/>
      <c r="H31" s="11"/>
      <c r="I31" s="11"/>
      <c r="J31" s="11"/>
      <c r="K31" s="11"/>
      <c r="L31" s="11"/>
      <c r="M31" s="11"/>
      <c r="N31" s="11"/>
      <c r="O31" s="11"/>
      <c r="P31" s="11"/>
      <c r="Q31" s="11"/>
      <c r="R31" s="11"/>
      <c r="S31" s="11"/>
      <c r="T31" s="11"/>
      <c r="U31" s="11"/>
      <c r="V31" s="11"/>
      <c r="W31" s="11"/>
      <c r="X31" s="11"/>
      <c r="Y31" s="11"/>
    </row>
    <row r="32">
      <c r="A32" s="138"/>
      <c r="B32" s="37"/>
      <c r="C32" s="144" t="s">
        <v>182</v>
      </c>
      <c r="D32" s="91">
        <f>'Expenses 2024'!C40</f>
        <v>1239663</v>
      </c>
      <c r="E32" s="146"/>
      <c r="F32" s="11"/>
      <c r="G32" s="11"/>
      <c r="H32" s="11"/>
      <c r="I32" s="11"/>
      <c r="J32" s="11"/>
      <c r="K32" s="11"/>
      <c r="L32" s="11"/>
      <c r="M32" s="11"/>
      <c r="N32" s="11"/>
      <c r="O32" s="11"/>
      <c r="P32" s="11"/>
      <c r="Q32" s="11"/>
      <c r="R32" s="11"/>
      <c r="S32" s="11"/>
      <c r="T32" s="11"/>
      <c r="U32" s="11"/>
      <c r="V32" s="11"/>
      <c r="W32" s="11"/>
      <c r="X32" s="11"/>
      <c r="Y32" s="11"/>
    </row>
    <row r="33">
      <c r="A33" s="138"/>
      <c r="B33" s="37"/>
      <c r="C33" s="147" t="s">
        <v>208</v>
      </c>
      <c r="D33" s="162">
        <f>D31/D32</f>
        <v>0.7104180733</v>
      </c>
      <c r="E33" s="149" t="s">
        <v>209</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210</v>
      </c>
      <c r="B35" s="10"/>
      <c r="C35" s="157"/>
      <c r="D35" s="93"/>
      <c r="E35" s="158"/>
      <c r="F35" s="54"/>
      <c r="G35" s="54"/>
      <c r="H35" s="54"/>
      <c r="I35" s="54"/>
      <c r="J35" s="54"/>
      <c r="K35" s="54"/>
      <c r="L35" s="54"/>
      <c r="M35" s="54"/>
      <c r="N35" s="54"/>
      <c r="O35" s="54"/>
      <c r="P35" s="54"/>
      <c r="Q35" s="54"/>
      <c r="R35" s="54"/>
      <c r="S35" s="54"/>
      <c r="T35" s="54"/>
      <c r="U35" s="54"/>
      <c r="V35" s="54"/>
      <c r="W35" s="54"/>
      <c r="X35" s="54"/>
      <c r="Y35" s="54"/>
    </row>
    <row r="36">
      <c r="A36" s="138"/>
      <c r="B36" s="163" t="s">
        <v>211</v>
      </c>
      <c r="C36" s="144" t="s">
        <v>212</v>
      </c>
      <c r="D36" s="91">
        <f>SUM('Expenses 2024'!C10:C11)</f>
        <v>42471</v>
      </c>
      <c r="E36" s="146"/>
      <c r="F36" s="11"/>
      <c r="G36" s="11"/>
      <c r="H36" s="11"/>
      <c r="I36" s="11"/>
      <c r="J36" s="11"/>
      <c r="K36" s="11"/>
      <c r="L36" s="11"/>
      <c r="M36" s="11"/>
      <c r="N36" s="11"/>
      <c r="O36" s="11"/>
      <c r="P36" s="11"/>
      <c r="Q36" s="11"/>
      <c r="R36" s="11"/>
      <c r="S36" s="11"/>
      <c r="T36" s="11"/>
      <c r="U36" s="11"/>
      <c r="V36" s="11"/>
      <c r="W36" s="11"/>
      <c r="X36" s="11"/>
      <c r="Y36" s="11"/>
    </row>
    <row r="37">
      <c r="A37" s="138"/>
      <c r="B37" s="37"/>
      <c r="C37" s="144" t="s">
        <v>205</v>
      </c>
      <c r="D37" s="91">
        <f>SUM('Expenses 2024'!C7:C9)</f>
        <v>778629</v>
      </c>
      <c r="E37" s="146"/>
      <c r="F37" s="11"/>
      <c r="G37" s="11"/>
      <c r="H37" s="11"/>
      <c r="I37" s="11"/>
      <c r="J37" s="11"/>
      <c r="K37" s="11"/>
      <c r="L37" s="11"/>
      <c r="M37" s="11"/>
      <c r="N37" s="11"/>
      <c r="O37" s="11"/>
      <c r="P37" s="11"/>
      <c r="Q37" s="11"/>
      <c r="R37" s="11"/>
      <c r="S37" s="11"/>
      <c r="T37" s="11"/>
      <c r="U37" s="11"/>
      <c r="V37" s="11"/>
      <c r="W37" s="11"/>
      <c r="X37" s="11"/>
      <c r="Y37" s="11"/>
    </row>
    <row r="38">
      <c r="A38" s="138"/>
      <c r="B38" s="37"/>
      <c r="C38" s="147" t="s">
        <v>210</v>
      </c>
      <c r="D38" s="174">
        <f>if(D37=0,0,D36/D37)</f>
        <v>0.05454587486</v>
      </c>
      <c r="E38" s="149" t="s">
        <v>213</v>
      </c>
      <c r="F38" s="11"/>
      <c r="G38" s="11"/>
      <c r="H38" s="11"/>
      <c r="I38" s="11"/>
      <c r="J38" s="11"/>
      <c r="K38" s="11"/>
      <c r="L38" s="11"/>
      <c r="M38" s="11"/>
      <c r="N38" s="11"/>
      <c r="O38" s="11"/>
      <c r="P38" s="11"/>
      <c r="Q38" s="11"/>
      <c r="R38" s="11"/>
      <c r="S38" s="11"/>
      <c r="T38" s="11"/>
      <c r="U38" s="11"/>
      <c r="V38" s="11"/>
      <c r="W38" s="11"/>
      <c r="X38" s="11"/>
      <c r="Y38" s="11"/>
    </row>
    <row r="39">
      <c r="A39" s="138"/>
      <c r="B39" s="45"/>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214</v>
      </c>
      <c r="B40" s="10"/>
      <c r="C40" s="93"/>
      <c r="D40" s="93"/>
      <c r="E40" s="158"/>
      <c r="F40" s="54"/>
      <c r="G40" s="54"/>
      <c r="H40" s="54"/>
      <c r="I40" s="54"/>
      <c r="J40" s="54"/>
      <c r="K40" s="54"/>
      <c r="L40" s="54"/>
      <c r="M40" s="54"/>
      <c r="N40" s="54"/>
      <c r="O40" s="54"/>
      <c r="P40" s="54"/>
      <c r="Q40" s="54"/>
      <c r="R40" s="54"/>
      <c r="S40" s="54"/>
      <c r="T40" s="54"/>
      <c r="U40" s="54"/>
      <c r="V40" s="54"/>
      <c r="W40" s="54"/>
      <c r="X40" s="54"/>
      <c r="Y40" s="54"/>
    </row>
    <row r="41">
      <c r="A41" s="138"/>
      <c r="B41" s="143" t="s">
        <v>215</v>
      </c>
      <c r="C41" s="147" t="s">
        <v>243</v>
      </c>
      <c r="D41" s="91">
        <f>'Expenses 2024'!D40</f>
        <v>791368</v>
      </c>
      <c r="E41" s="165">
        <f t="shared" ref="E41:E44" si="1">D41/$D$44</f>
        <v>0.6383734934</v>
      </c>
      <c r="F41" s="11"/>
      <c r="G41" s="11"/>
      <c r="H41" s="11"/>
      <c r="I41" s="11"/>
      <c r="J41" s="11"/>
      <c r="K41" s="11"/>
      <c r="L41" s="11"/>
      <c r="M41" s="11"/>
      <c r="N41" s="11"/>
      <c r="O41" s="11"/>
      <c r="P41" s="11"/>
      <c r="Q41" s="11"/>
      <c r="R41" s="11"/>
      <c r="S41" s="11"/>
      <c r="T41" s="11"/>
      <c r="U41" s="11"/>
      <c r="V41" s="11"/>
      <c r="W41" s="11"/>
      <c r="X41" s="11"/>
      <c r="Y41" s="11"/>
    </row>
    <row r="42">
      <c r="A42" s="138"/>
      <c r="B42" s="37"/>
      <c r="C42" s="147" t="s">
        <v>217</v>
      </c>
      <c r="D42" s="145">
        <f>'Expenses 2024'!E40</f>
        <v>331439</v>
      </c>
      <c r="E42" s="165">
        <f t="shared" si="1"/>
        <v>0.2673621783</v>
      </c>
      <c r="F42" s="11"/>
      <c r="G42" s="11"/>
      <c r="H42" s="11"/>
      <c r="I42" s="11"/>
      <c r="J42" s="11"/>
      <c r="K42" s="11"/>
      <c r="L42" s="11"/>
      <c r="M42" s="11"/>
      <c r="N42" s="11"/>
      <c r="O42" s="11"/>
      <c r="P42" s="11"/>
      <c r="Q42" s="11"/>
      <c r="R42" s="11"/>
      <c r="S42" s="11"/>
      <c r="T42" s="11"/>
      <c r="U42" s="11"/>
      <c r="V42" s="11"/>
      <c r="W42" s="11"/>
      <c r="X42" s="11"/>
      <c r="Y42" s="11"/>
    </row>
    <row r="43">
      <c r="A43" s="138"/>
      <c r="B43" s="37"/>
      <c r="C43" s="147" t="s">
        <v>218</v>
      </c>
      <c r="D43" s="145">
        <f>'Expenses 2024'!F40</f>
        <v>116856</v>
      </c>
      <c r="E43" s="165">
        <f t="shared" si="1"/>
        <v>0.09426432829</v>
      </c>
      <c r="F43" s="11"/>
      <c r="G43" s="11"/>
      <c r="H43" s="11"/>
      <c r="I43" s="11"/>
      <c r="J43" s="11"/>
      <c r="K43" s="11"/>
      <c r="L43" s="11"/>
      <c r="M43" s="11"/>
      <c r="N43" s="11"/>
      <c r="O43" s="11"/>
      <c r="P43" s="11"/>
      <c r="Q43" s="11"/>
      <c r="R43" s="11"/>
      <c r="S43" s="11"/>
      <c r="T43" s="11"/>
      <c r="U43" s="11"/>
      <c r="V43" s="11"/>
      <c r="W43" s="11"/>
      <c r="X43" s="11"/>
      <c r="Y43" s="11"/>
    </row>
    <row r="44">
      <c r="A44" s="138"/>
      <c r="B44" s="37"/>
      <c r="C44" s="144" t="s">
        <v>182</v>
      </c>
      <c r="D44" s="145">
        <f>sum(D41:D43)</f>
        <v>1239663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72"/>
      <c r="D45" s="72"/>
      <c r="E45" s="146"/>
      <c r="F45" s="11"/>
      <c r="G45" s="11"/>
      <c r="H45" s="11"/>
      <c r="I45" s="11"/>
      <c r="J45" s="11"/>
      <c r="K45" s="11"/>
      <c r="L45" s="11"/>
      <c r="M45" s="11"/>
      <c r="N45" s="11"/>
      <c r="O45" s="11"/>
      <c r="P45" s="11"/>
      <c r="Q45" s="11"/>
      <c r="R45" s="11"/>
      <c r="S45" s="11"/>
      <c r="T45" s="11"/>
      <c r="U45" s="11"/>
      <c r="V45" s="11"/>
      <c r="W45" s="11"/>
      <c r="X45" s="11"/>
      <c r="Y45" s="11"/>
    </row>
    <row r="46">
      <c r="A46" s="140" t="s">
        <v>219</v>
      </c>
      <c r="B46" s="10"/>
      <c r="C46" s="157"/>
      <c r="D46" s="93"/>
      <c r="E46" s="158"/>
      <c r="F46" s="54"/>
      <c r="G46" s="54"/>
      <c r="H46" s="54"/>
      <c r="I46" s="54"/>
      <c r="J46" s="54"/>
      <c r="K46" s="54"/>
      <c r="L46" s="54"/>
      <c r="M46" s="54"/>
      <c r="N46" s="54"/>
      <c r="O46" s="54"/>
      <c r="P46" s="54"/>
      <c r="Q46" s="54"/>
      <c r="R46" s="54"/>
      <c r="S46" s="54"/>
      <c r="T46" s="54"/>
      <c r="U46" s="54"/>
      <c r="V46" s="54"/>
      <c r="W46" s="54"/>
      <c r="X46" s="54"/>
      <c r="Y46" s="54"/>
    </row>
    <row r="47">
      <c r="A47" s="138"/>
      <c r="B47" s="143" t="s">
        <v>220</v>
      </c>
      <c r="C47" s="144" t="s">
        <v>221</v>
      </c>
      <c r="D47" s="145">
        <f>'Revenues 2024'!F9</f>
        <v>1383592</v>
      </c>
      <c r="E47" s="146"/>
      <c r="F47" s="11"/>
      <c r="G47" s="11"/>
      <c r="H47" s="11"/>
      <c r="I47" s="11"/>
      <c r="J47" s="11"/>
      <c r="K47" s="11"/>
      <c r="L47" s="11"/>
      <c r="M47" s="11"/>
      <c r="N47" s="11"/>
      <c r="O47" s="11"/>
      <c r="P47" s="11"/>
      <c r="Q47" s="11"/>
      <c r="R47" s="11"/>
      <c r="S47" s="11"/>
      <c r="T47" s="11"/>
      <c r="U47" s="11"/>
      <c r="V47" s="11"/>
      <c r="W47" s="11"/>
      <c r="X47" s="11"/>
      <c r="Y47" s="11"/>
    </row>
    <row r="48">
      <c r="A48" s="138"/>
      <c r="B48" s="37"/>
      <c r="C48" s="144" t="s">
        <v>222</v>
      </c>
      <c r="D48" s="145">
        <f>'Expenses 2024'!F40</f>
        <v>116856</v>
      </c>
      <c r="E48" s="146"/>
      <c r="F48" s="11"/>
      <c r="G48" s="11"/>
      <c r="H48" s="11"/>
      <c r="I48" s="11"/>
      <c r="J48" s="11"/>
      <c r="K48" s="11"/>
      <c r="L48" s="11"/>
      <c r="M48" s="11"/>
      <c r="N48" s="11"/>
      <c r="O48" s="11"/>
      <c r="P48" s="11"/>
      <c r="Q48" s="11"/>
      <c r="R48" s="11"/>
      <c r="S48" s="11"/>
      <c r="T48" s="11"/>
      <c r="U48" s="11"/>
      <c r="V48" s="11"/>
      <c r="W48" s="11"/>
      <c r="X48" s="11"/>
      <c r="Y48" s="11"/>
    </row>
    <row r="49">
      <c r="A49" s="138"/>
      <c r="B49" s="37"/>
      <c r="C49" s="147" t="s">
        <v>223</v>
      </c>
      <c r="D49" s="164">
        <f>if(D48=0,0,D47/D48)</f>
        <v>11.84014514</v>
      </c>
      <c r="E49" s="149" t="s">
        <v>224</v>
      </c>
      <c r="F49" s="11"/>
      <c r="G49" s="11"/>
      <c r="H49" s="11"/>
      <c r="I49" s="11"/>
      <c r="J49" s="11"/>
      <c r="K49" s="11"/>
      <c r="L49" s="11"/>
      <c r="M49" s="11"/>
      <c r="N49" s="11"/>
      <c r="O49" s="11"/>
      <c r="P49" s="11"/>
      <c r="Q49" s="11"/>
      <c r="R49" s="11"/>
      <c r="S49" s="11"/>
      <c r="T49" s="11"/>
      <c r="U49" s="11"/>
      <c r="V49" s="11"/>
      <c r="W49" s="11"/>
      <c r="X49" s="11"/>
      <c r="Y49" s="11"/>
    </row>
    <row r="50">
      <c r="A50" s="138"/>
      <c r="B50" s="45"/>
      <c r="C50" s="72"/>
      <c r="D50" s="72"/>
      <c r="E50" s="146"/>
      <c r="F50" s="11"/>
      <c r="G50" s="11"/>
      <c r="H50" s="11"/>
      <c r="I50" s="11"/>
      <c r="J50" s="11"/>
      <c r="K50" s="11"/>
      <c r="L50" s="11"/>
      <c r="M50" s="11"/>
      <c r="N50" s="11"/>
      <c r="O50" s="11"/>
      <c r="P50" s="11"/>
      <c r="Q50" s="11"/>
      <c r="R50" s="11"/>
      <c r="S50" s="11"/>
      <c r="T50" s="11"/>
      <c r="U50" s="11"/>
      <c r="V50" s="11"/>
      <c r="W50" s="11"/>
      <c r="X50" s="11"/>
      <c r="Y50" s="11"/>
    </row>
    <row r="51">
      <c r="A51" s="166" t="s">
        <v>225</v>
      </c>
      <c r="B51" s="10"/>
      <c r="C51" s="157"/>
      <c r="D51" s="93"/>
      <c r="E51" s="158"/>
      <c r="F51" s="54"/>
      <c r="G51" s="54"/>
      <c r="H51" s="54"/>
      <c r="I51" s="54"/>
      <c r="J51" s="54"/>
      <c r="K51" s="54"/>
      <c r="L51" s="54"/>
      <c r="M51" s="54"/>
      <c r="N51" s="54"/>
      <c r="O51" s="54"/>
      <c r="P51" s="54"/>
      <c r="Q51" s="54"/>
      <c r="R51" s="54"/>
      <c r="S51" s="54"/>
      <c r="T51" s="54"/>
      <c r="U51" s="54"/>
      <c r="V51" s="54"/>
      <c r="W51" s="54"/>
      <c r="X51" s="54"/>
      <c r="Y51" s="54"/>
    </row>
    <row r="52">
      <c r="A52" s="138"/>
      <c r="B52" s="143" t="s">
        <v>226</v>
      </c>
      <c r="C52" s="144" t="s">
        <v>227</v>
      </c>
      <c r="D52" s="145">
        <f>sum('Balance Sheet 2024'!E2:E10)</f>
        <v>1727398</v>
      </c>
      <c r="E52" s="146"/>
      <c r="F52" s="11"/>
      <c r="G52" s="11"/>
      <c r="H52" s="11"/>
      <c r="I52" s="11"/>
      <c r="J52" s="11"/>
      <c r="K52" s="11"/>
      <c r="L52" s="11"/>
      <c r="M52" s="11"/>
      <c r="N52" s="11"/>
      <c r="O52" s="11"/>
      <c r="P52" s="11"/>
      <c r="Q52" s="11"/>
      <c r="R52" s="11"/>
      <c r="S52" s="11"/>
      <c r="T52" s="11"/>
      <c r="U52" s="11"/>
      <c r="V52" s="11"/>
      <c r="W52" s="11"/>
      <c r="X52" s="11"/>
      <c r="Y52" s="11"/>
    </row>
    <row r="53">
      <c r="A53" s="138"/>
      <c r="B53" s="37"/>
      <c r="C53" s="144" t="s">
        <v>228</v>
      </c>
      <c r="D53" s="145">
        <f>sum('Balance Sheet 2024'!E19:E22)</f>
        <v>13106</v>
      </c>
      <c r="E53" s="146"/>
      <c r="F53" s="11"/>
      <c r="G53" s="11"/>
      <c r="H53" s="11"/>
      <c r="I53" s="11"/>
      <c r="J53" s="11"/>
      <c r="K53" s="11"/>
      <c r="L53" s="11"/>
      <c r="M53" s="11"/>
      <c r="N53" s="11"/>
      <c r="O53" s="11"/>
      <c r="P53" s="11"/>
      <c r="Q53" s="11"/>
      <c r="R53" s="11"/>
      <c r="S53" s="11"/>
      <c r="T53" s="11"/>
      <c r="U53" s="11"/>
      <c r="V53" s="11"/>
      <c r="W53" s="11"/>
      <c r="X53" s="11"/>
      <c r="Y53" s="11"/>
    </row>
    <row r="54">
      <c r="A54" s="138"/>
      <c r="B54" s="37"/>
      <c r="C54" s="147" t="s">
        <v>229</v>
      </c>
      <c r="D54" s="174">
        <f>if(D53=0,0,D52/D53)</f>
        <v>131.8020754</v>
      </c>
      <c r="E54" s="149" t="s">
        <v>230</v>
      </c>
      <c r="F54" s="11"/>
      <c r="G54" s="11"/>
      <c r="H54" s="11"/>
      <c r="I54" s="11"/>
      <c r="J54" s="11"/>
      <c r="K54" s="11"/>
      <c r="L54" s="11"/>
      <c r="M54" s="11"/>
      <c r="N54" s="11"/>
      <c r="O54" s="11"/>
      <c r="P54" s="11"/>
      <c r="Q54" s="11"/>
      <c r="R54" s="11"/>
      <c r="S54" s="11"/>
      <c r="T54" s="11"/>
      <c r="U54" s="11"/>
      <c r="V54" s="11"/>
      <c r="W54" s="11"/>
      <c r="X54" s="11"/>
      <c r="Y54" s="11"/>
    </row>
    <row r="55">
      <c r="A55" s="138"/>
      <c r="B55" s="45"/>
      <c r="C55" s="72"/>
      <c r="D55" s="72"/>
      <c r="E55" s="146"/>
      <c r="F55" s="11"/>
      <c r="G55" s="11"/>
      <c r="H55" s="11"/>
      <c r="I55" s="11"/>
      <c r="J55" s="11"/>
      <c r="K55" s="11"/>
      <c r="L55" s="11"/>
      <c r="M55" s="11"/>
      <c r="N55" s="11"/>
      <c r="O55" s="11"/>
      <c r="P55" s="11"/>
      <c r="Q55" s="11"/>
      <c r="R55" s="11"/>
      <c r="S55" s="11"/>
      <c r="T55" s="11"/>
      <c r="U55" s="11"/>
      <c r="V55" s="11"/>
      <c r="W55" s="11"/>
      <c r="X55" s="11"/>
      <c r="Y55" s="11"/>
    </row>
    <row r="56">
      <c r="A56" s="140" t="s">
        <v>231</v>
      </c>
      <c r="B56" s="10"/>
      <c r="C56" s="157"/>
      <c r="D56" s="93"/>
      <c r="E56" s="158"/>
      <c r="F56" s="54"/>
      <c r="G56" s="54"/>
      <c r="H56" s="54"/>
      <c r="I56" s="54"/>
      <c r="J56" s="54"/>
      <c r="K56" s="54"/>
      <c r="L56" s="54"/>
      <c r="M56" s="54"/>
      <c r="N56" s="54"/>
      <c r="O56" s="54"/>
      <c r="P56" s="54"/>
      <c r="Q56" s="54"/>
      <c r="R56" s="54"/>
      <c r="S56" s="54"/>
      <c r="T56" s="54"/>
      <c r="U56" s="54"/>
      <c r="V56" s="54"/>
      <c r="W56" s="54"/>
      <c r="X56" s="54"/>
      <c r="Y56" s="54"/>
    </row>
    <row r="57">
      <c r="A57" s="138"/>
      <c r="B57" s="143" t="s">
        <v>232</v>
      </c>
      <c r="C57" s="144" t="s">
        <v>233</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37"/>
      <c r="C58" s="144" t="s">
        <v>234</v>
      </c>
      <c r="D58" s="145">
        <f>'Balance Sheet 2024'!E18</f>
        <v>2117557</v>
      </c>
      <c r="E58" s="146"/>
      <c r="F58" s="11"/>
      <c r="G58" s="11"/>
      <c r="H58" s="11"/>
      <c r="I58" s="11"/>
      <c r="J58" s="11"/>
      <c r="K58" s="11"/>
      <c r="L58" s="11"/>
      <c r="M58" s="11"/>
      <c r="N58" s="11"/>
      <c r="O58" s="11"/>
      <c r="P58" s="11"/>
      <c r="Q58" s="11"/>
      <c r="R58" s="11"/>
      <c r="S58" s="11"/>
      <c r="T58" s="11"/>
      <c r="U58" s="11"/>
      <c r="V58" s="11"/>
      <c r="W58" s="11"/>
      <c r="X58" s="11"/>
      <c r="Y58" s="11"/>
    </row>
    <row r="59">
      <c r="A59" s="138"/>
      <c r="B59" s="37"/>
      <c r="C59" s="147" t="s">
        <v>235</v>
      </c>
      <c r="D59" s="167">
        <f>D57/D58</f>
        <v>0</v>
      </c>
      <c r="E59" s="149" t="s">
        <v>236</v>
      </c>
      <c r="F59" s="11"/>
      <c r="G59" s="11"/>
      <c r="H59" s="11"/>
      <c r="I59" s="11"/>
      <c r="J59" s="11"/>
      <c r="K59" s="11"/>
      <c r="L59" s="11"/>
      <c r="M59" s="11"/>
      <c r="N59" s="11"/>
      <c r="O59" s="11"/>
      <c r="P59" s="11"/>
      <c r="Q59" s="11"/>
      <c r="R59" s="11"/>
      <c r="S59" s="11"/>
      <c r="T59" s="11"/>
      <c r="U59" s="11"/>
      <c r="V59" s="11"/>
      <c r="W59" s="11"/>
      <c r="X59" s="11"/>
      <c r="Y59" s="11"/>
    </row>
    <row r="60">
      <c r="A60" s="138"/>
      <c r="B60" s="45"/>
      <c r="C60" s="72"/>
      <c r="D60" s="7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5" t="s">
        <v>152</v>
      </c>
      <c r="B63" s="10"/>
      <c r="C63" s="106"/>
      <c r="D63" s="108"/>
      <c r="E63" s="109"/>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FAUNALYTICS</v>
      </c>
      <c r="B1" s="2" t="s">
        <v>244</v>
      </c>
      <c r="C1" s="138"/>
      <c r="D1" s="138"/>
      <c r="E1" s="138"/>
      <c r="F1" s="139"/>
      <c r="G1" s="139"/>
      <c r="H1" s="139"/>
      <c r="I1" s="11"/>
      <c r="J1" s="11"/>
      <c r="K1" s="11"/>
      <c r="L1" s="11"/>
      <c r="M1" s="11"/>
      <c r="N1" s="11"/>
      <c r="O1" s="11"/>
      <c r="P1" s="11"/>
      <c r="Q1" s="11"/>
      <c r="R1" s="11"/>
      <c r="S1" s="11"/>
      <c r="T1" s="11"/>
      <c r="U1" s="11"/>
      <c r="V1" s="11"/>
      <c r="W1" s="11"/>
      <c r="X1" s="11"/>
      <c r="Y1" s="11"/>
    </row>
    <row r="2">
      <c r="A2" s="140" t="s">
        <v>180</v>
      </c>
      <c r="B2" s="10"/>
      <c r="C2" s="141"/>
      <c r="D2" s="141"/>
      <c r="E2" s="141"/>
      <c r="F2" s="142"/>
      <c r="G2" s="142"/>
      <c r="H2" s="142"/>
      <c r="I2" s="11"/>
      <c r="J2" s="11"/>
      <c r="K2" s="11"/>
      <c r="L2" s="11"/>
      <c r="M2" s="11"/>
      <c r="N2" s="11"/>
      <c r="O2" s="11"/>
      <c r="P2" s="11"/>
      <c r="Q2" s="11"/>
      <c r="R2" s="11"/>
      <c r="S2" s="11"/>
      <c r="T2" s="11"/>
      <c r="U2" s="11"/>
      <c r="V2" s="11"/>
      <c r="W2" s="11"/>
      <c r="X2" s="11"/>
      <c r="Y2" s="11"/>
    </row>
    <row r="3">
      <c r="A3" s="138"/>
      <c r="B3" s="143" t="s">
        <v>181</v>
      </c>
      <c r="C3" s="138"/>
      <c r="D3" s="138"/>
      <c r="E3" s="72"/>
      <c r="F3" s="146"/>
      <c r="G3" s="146"/>
      <c r="H3" s="146"/>
      <c r="I3" s="11"/>
      <c r="J3" s="11"/>
      <c r="K3" s="11"/>
      <c r="L3" s="11"/>
      <c r="M3" s="11"/>
      <c r="N3" s="11"/>
      <c r="O3" s="11"/>
      <c r="P3" s="11"/>
      <c r="Q3" s="11"/>
      <c r="R3" s="11"/>
      <c r="S3" s="11"/>
      <c r="T3" s="11"/>
      <c r="U3" s="11"/>
      <c r="V3" s="11"/>
      <c r="W3" s="11"/>
      <c r="X3" s="11"/>
      <c r="Y3" s="11"/>
    </row>
    <row r="4">
      <c r="A4" s="138"/>
      <c r="B4" s="37"/>
      <c r="C4" s="28"/>
      <c r="D4" s="28" t="s">
        <v>245</v>
      </c>
      <c r="E4" s="28" t="s">
        <v>246</v>
      </c>
      <c r="F4" s="28" t="s">
        <v>247</v>
      </c>
      <c r="G4" s="57" t="s">
        <v>248</v>
      </c>
      <c r="H4" s="57"/>
      <c r="I4" s="11"/>
      <c r="J4" s="11"/>
      <c r="K4" s="11"/>
      <c r="L4" s="11"/>
      <c r="M4" s="11"/>
      <c r="N4" s="11"/>
      <c r="O4" s="11"/>
      <c r="P4" s="11"/>
      <c r="Q4" s="11"/>
      <c r="R4" s="11"/>
      <c r="S4" s="11"/>
      <c r="T4" s="11"/>
      <c r="U4" s="11"/>
      <c r="V4" s="11"/>
      <c r="W4" s="11"/>
      <c r="X4" s="11"/>
      <c r="Y4" s="11"/>
    </row>
    <row r="5">
      <c r="A5" s="138"/>
      <c r="B5" s="37"/>
      <c r="C5" s="147" t="s">
        <v>180</v>
      </c>
      <c r="D5" s="176">
        <f>'Ratios 2022'!D8</f>
        <v>18.56699169</v>
      </c>
      <c r="E5" s="176">
        <f>'Ratios 2023'!D8</f>
        <v>18.56910021</v>
      </c>
      <c r="F5" s="176">
        <f>'Ratios 2024'!D8</f>
        <v>16.91588482</v>
      </c>
      <c r="G5" s="176">
        <f>average(D5:F5)</f>
        <v>18.01732557</v>
      </c>
      <c r="H5" s="149" t="s">
        <v>187</v>
      </c>
      <c r="I5" s="11"/>
      <c r="J5" s="11"/>
      <c r="K5" s="11"/>
      <c r="L5" s="11"/>
      <c r="M5" s="11"/>
      <c r="N5" s="11"/>
      <c r="O5" s="11"/>
      <c r="P5" s="11"/>
      <c r="Q5" s="11"/>
      <c r="R5" s="11"/>
      <c r="S5" s="11"/>
      <c r="T5" s="11"/>
      <c r="U5" s="11"/>
      <c r="V5" s="11"/>
      <c r="W5" s="11"/>
      <c r="X5" s="11"/>
      <c r="Y5" s="11"/>
    </row>
    <row r="6">
      <c r="A6" s="138"/>
      <c r="B6" s="45"/>
      <c r="C6" s="28"/>
      <c r="D6" s="28"/>
      <c r="E6" s="28"/>
      <c r="F6" s="177"/>
      <c r="G6" s="177"/>
      <c r="H6" s="177"/>
      <c r="I6" s="11"/>
      <c r="J6" s="11"/>
      <c r="K6" s="11"/>
      <c r="L6" s="11"/>
      <c r="M6" s="11"/>
      <c r="N6" s="11"/>
      <c r="O6" s="11"/>
      <c r="P6" s="11"/>
      <c r="Q6" s="11"/>
      <c r="R6" s="11"/>
      <c r="S6" s="11"/>
      <c r="T6" s="11"/>
      <c r="U6" s="11"/>
      <c r="V6" s="11"/>
      <c r="W6" s="11"/>
      <c r="X6" s="11"/>
      <c r="Y6" s="11"/>
    </row>
    <row r="7">
      <c r="A7" s="140" t="s">
        <v>188</v>
      </c>
      <c r="B7" s="10"/>
      <c r="C7" s="178"/>
      <c r="D7" s="178"/>
      <c r="E7" s="178"/>
      <c r="F7" s="178"/>
      <c r="G7" s="178"/>
      <c r="H7" s="178"/>
      <c r="I7" s="11"/>
      <c r="J7" s="11"/>
      <c r="K7" s="11"/>
      <c r="L7" s="11"/>
      <c r="M7" s="11"/>
      <c r="N7" s="11"/>
      <c r="O7" s="11"/>
      <c r="P7" s="11"/>
      <c r="Q7" s="11"/>
      <c r="R7" s="11"/>
      <c r="S7" s="11"/>
      <c r="T7" s="11"/>
      <c r="U7" s="11"/>
      <c r="V7" s="11"/>
      <c r="W7" s="11"/>
      <c r="X7" s="11"/>
      <c r="Y7" s="11"/>
    </row>
    <row r="8">
      <c r="A8" s="138"/>
      <c r="B8" s="143" t="s">
        <v>189</v>
      </c>
      <c r="C8" s="87"/>
      <c r="D8" s="87"/>
      <c r="E8" s="177"/>
      <c r="F8" s="177"/>
      <c r="G8" s="177"/>
      <c r="H8" s="177"/>
      <c r="I8" s="11"/>
      <c r="J8" s="11"/>
      <c r="K8" s="11"/>
      <c r="L8" s="11"/>
      <c r="M8" s="11"/>
      <c r="N8" s="11"/>
      <c r="O8" s="11"/>
      <c r="P8" s="11"/>
      <c r="Q8" s="11"/>
      <c r="R8" s="11"/>
      <c r="S8" s="11"/>
      <c r="T8" s="11"/>
      <c r="U8" s="11"/>
      <c r="V8" s="11"/>
      <c r="W8" s="11"/>
      <c r="X8" s="11"/>
      <c r="Y8" s="11"/>
    </row>
    <row r="9">
      <c r="A9" s="138"/>
      <c r="B9" s="37"/>
      <c r="C9" s="28"/>
      <c r="D9" s="28" t="s">
        <v>245</v>
      </c>
      <c r="E9" s="28" t="s">
        <v>246</v>
      </c>
      <c r="F9" s="28" t="s">
        <v>247</v>
      </c>
      <c r="G9" s="57" t="s">
        <v>248</v>
      </c>
      <c r="H9" s="57"/>
      <c r="I9" s="11"/>
      <c r="J9" s="11"/>
      <c r="K9" s="11"/>
      <c r="L9" s="11"/>
      <c r="M9" s="11"/>
      <c r="N9" s="11"/>
      <c r="O9" s="11"/>
      <c r="P9" s="11"/>
      <c r="Q9" s="11"/>
      <c r="R9" s="11"/>
      <c r="S9" s="11"/>
      <c r="T9" s="11"/>
      <c r="U9" s="11"/>
      <c r="V9" s="11"/>
      <c r="W9" s="11"/>
      <c r="X9" s="11"/>
      <c r="Y9" s="11"/>
    </row>
    <row r="10">
      <c r="A10" s="138"/>
      <c r="B10" s="37"/>
      <c r="C10" s="147" t="s">
        <v>188</v>
      </c>
      <c r="D10" s="148">
        <f>'Ratios 2022'!D14</f>
        <v>22.33654477</v>
      </c>
      <c r="E10" s="148">
        <f>'Ratios 2023'!D14</f>
        <v>23.32195945</v>
      </c>
      <c r="F10" s="148">
        <f>'Ratios 2024'!D14</f>
        <v>20.3711912</v>
      </c>
      <c r="G10" s="176">
        <f>average(D10:F10)</f>
        <v>22.00989848</v>
      </c>
      <c r="H10" s="149" t="s">
        <v>187</v>
      </c>
      <c r="I10" s="11"/>
      <c r="J10" s="11"/>
      <c r="K10" s="11"/>
      <c r="L10" s="11"/>
      <c r="M10" s="11"/>
      <c r="N10" s="11"/>
      <c r="O10" s="11"/>
      <c r="P10" s="11"/>
      <c r="Q10" s="11"/>
      <c r="R10" s="11"/>
      <c r="S10" s="11"/>
      <c r="T10" s="11"/>
      <c r="U10" s="11"/>
      <c r="V10" s="11"/>
      <c r="W10" s="11"/>
      <c r="X10" s="11"/>
      <c r="Y10" s="11"/>
    </row>
    <row r="11">
      <c r="A11" s="138"/>
      <c r="B11" s="45"/>
      <c r="C11" s="28"/>
      <c r="D11" s="28"/>
      <c r="E11" s="28"/>
      <c r="F11" s="177"/>
      <c r="G11" s="177"/>
      <c r="H11" s="177"/>
      <c r="I11" s="11"/>
      <c r="J11" s="11"/>
      <c r="K11" s="11"/>
      <c r="L11" s="11"/>
      <c r="M11" s="11"/>
      <c r="N11" s="11"/>
      <c r="O11" s="11"/>
      <c r="P11" s="11"/>
      <c r="Q11" s="11"/>
      <c r="R11" s="11"/>
      <c r="S11" s="11"/>
      <c r="T11" s="11"/>
      <c r="U11" s="11"/>
      <c r="V11" s="11"/>
      <c r="W11" s="11"/>
      <c r="X11" s="11"/>
      <c r="Y11" s="11"/>
    </row>
    <row r="12">
      <c r="A12" s="140" t="s">
        <v>193</v>
      </c>
      <c r="B12" s="10"/>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194</v>
      </c>
      <c r="C13" s="138"/>
      <c r="D13" s="138"/>
      <c r="E13" s="72"/>
      <c r="F13" s="146"/>
      <c r="G13" s="146"/>
      <c r="H13" s="146"/>
      <c r="I13" s="11"/>
      <c r="J13" s="11"/>
      <c r="K13" s="11"/>
      <c r="L13" s="11"/>
      <c r="M13" s="11"/>
      <c r="N13" s="11"/>
      <c r="O13" s="11"/>
      <c r="P13" s="11"/>
      <c r="Q13" s="11"/>
      <c r="R13" s="11"/>
      <c r="S13" s="11"/>
      <c r="T13" s="11"/>
      <c r="U13" s="11"/>
      <c r="V13" s="11"/>
      <c r="W13" s="11"/>
      <c r="X13" s="11"/>
      <c r="Y13" s="11"/>
    </row>
    <row r="14">
      <c r="A14" s="138"/>
      <c r="B14" s="37"/>
      <c r="C14" s="28"/>
      <c r="D14" s="28" t="s">
        <v>245</v>
      </c>
      <c r="E14" s="28" t="s">
        <v>246</v>
      </c>
      <c r="F14" s="28" t="s">
        <v>247</v>
      </c>
      <c r="G14" s="57" t="s">
        <v>248</v>
      </c>
      <c r="H14" s="57"/>
      <c r="I14" s="11"/>
      <c r="J14" s="11"/>
      <c r="K14" s="11"/>
      <c r="L14" s="11"/>
      <c r="M14" s="11"/>
      <c r="N14" s="11"/>
      <c r="O14" s="11"/>
      <c r="P14" s="11"/>
      <c r="Q14" s="11"/>
      <c r="R14" s="11"/>
      <c r="S14" s="11"/>
      <c r="T14" s="11"/>
      <c r="U14" s="11"/>
      <c r="V14" s="11"/>
      <c r="W14" s="11"/>
      <c r="X14" s="11"/>
      <c r="Y14" s="11"/>
    </row>
    <row r="15">
      <c r="A15" s="138"/>
      <c r="B15" s="37"/>
      <c r="C15" s="147" t="s">
        <v>196</v>
      </c>
      <c r="D15" s="179">
        <f>'Ratios 2022'!D20</f>
        <v>3.774368294</v>
      </c>
      <c r="E15" s="179">
        <f>'Ratios 2023'!D20</f>
        <v>4.096631693</v>
      </c>
      <c r="F15" s="179">
        <f>'Ratios 2024'!D20</f>
        <v>3.362646139</v>
      </c>
      <c r="G15" s="176">
        <f>average(D15:F15)</f>
        <v>3.744548709</v>
      </c>
      <c r="H15" s="149" t="s">
        <v>187</v>
      </c>
      <c r="I15" s="11"/>
      <c r="J15" s="11"/>
      <c r="K15" s="11"/>
      <c r="L15" s="11"/>
      <c r="M15" s="11"/>
      <c r="N15" s="11"/>
      <c r="O15" s="11"/>
      <c r="P15" s="11"/>
      <c r="Q15" s="11"/>
      <c r="R15" s="11"/>
      <c r="S15" s="11"/>
      <c r="T15" s="11"/>
      <c r="U15" s="11"/>
      <c r="V15" s="11"/>
      <c r="W15" s="11"/>
      <c r="X15" s="11"/>
      <c r="Y15" s="11"/>
    </row>
    <row r="16">
      <c r="A16" s="138"/>
      <c r="B16" s="45"/>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198</v>
      </c>
      <c r="B17" s="10"/>
      <c r="C17" s="157"/>
      <c r="D17" s="157"/>
      <c r="E17" s="93"/>
      <c r="F17" s="158"/>
      <c r="G17" s="158"/>
      <c r="H17" s="158"/>
      <c r="I17" s="54"/>
      <c r="J17" s="54"/>
      <c r="K17" s="54"/>
      <c r="L17" s="54"/>
      <c r="M17" s="54"/>
      <c r="N17" s="54"/>
      <c r="O17" s="54"/>
      <c r="P17" s="54"/>
      <c r="Q17" s="54"/>
      <c r="R17" s="54"/>
      <c r="S17" s="54"/>
      <c r="T17" s="54"/>
      <c r="U17" s="54"/>
      <c r="V17" s="54"/>
      <c r="W17" s="54"/>
      <c r="X17" s="54"/>
      <c r="Y17" s="54"/>
    </row>
    <row r="18">
      <c r="A18" s="138"/>
      <c r="B18" s="143" t="s">
        <v>199</v>
      </c>
      <c r="C18" s="138"/>
      <c r="D18" s="138"/>
      <c r="E18" s="72"/>
      <c r="F18" s="146"/>
      <c r="G18" s="146"/>
      <c r="H18" s="146"/>
      <c r="I18" s="11"/>
      <c r="J18" s="11"/>
      <c r="K18" s="11"/>
      <c r="L18" s="11"/>
      <c r="M18" s="11"/>
      <c r="N18" s="11"/>
      <c r="O18" s="11"/>
      <c r="P18" s="11"/>
      <c r="Q18" s="11"/>
      <c r="R18" s="11"/>
      <c r="S18" s="11"/>
      <c r="T18" s="11"/>
      <c r="U18" s="11"/>
      <c r="V18" s="11"/>
      <c r="W18" s="11"/>
      <c r="X18" s="11"/>
      <c r="Y18" s="11"/>
    </row>
    <row r="19">
      <c r="A19" s="138"/>
      <c r="B19" s="37"/>
      <c r="C19" s="28"/>
      <c r="D19" s="28" t="s">
        <v>245</v>
      </c>
      <c r="E19" s="28" t="s">
        <v>246</v>
      </c>
      <c r="F19" s="28" t="s">
        <v>247</v>
      </c>
      <c r="G19" s="57" t="s">
        <v>248</v>
      </c>
      <c r="H19" s="57"/>
      <c r="I19" s="11"/>
      <c r="J19" s="11"/>
      <c r="K19" s="11"/>
      <c r="L19" s="11"/>
      <c r="M19" s="11"/>
      <c r="N19" s="11"/>
      <c r="O19" s="11"/>
      <c r="P19" s="11"/>
      <c r="Q19" s="11"/>
      <c r="R19" s="11"/>
      <c r="S19" s="11"/>
      <c r="T19" s="11"/>
      <c r="U19" s="11"/>
      <c r="V19" s="11"/>
      <c r="W19" s="11"/>
      <c r="X19" s="11"/>
      <c r="Y19" s="11"/>
    </row>
    <row r="20">
      <c r="A20" s="138"/>
      <c r="B20" s="37"/>
      <c r="C20" s="147" t="s">
        <v>198</v>
      </c>
      <c r="D20" s="162">
        <f>'Ratios 2022'!D26</f>
        <v>0.9464730328</v>
      </c>
      <c r="E20" s="162">
        <f>'Ratios 2023'!D26</f>
        <v>0.9575910855</v>
      </c>
      <c r="F20" s="162">
        <f>'Ratios 2024'!D26</f>
        <v>0.9311317866</v>
      </c>
      <c r="G20" s="180">
        <f>average(D20:F20)</f>
        <v>0.9450653016</v>
      </c>
      <c r="H20" s="149" t="s">
        <v>202</v>
      </c>
      <c r="I20" s="11"/>
      <c r="J20" s="11"/>
      <c r="K20" s="11"/>
      <c r="L20" s="11"/>
      <c r="M20" s="11"/>
      <c r="N20" s="11"/>
      <c r="O20" s="11"/>
      <c r="P20" s="11"/>
      <c r="Q20" s="11"/>
      <c r="R20" s="11"/>
      <c r="S20" s="11"/>
      <c r="T20" s="11"/>
      <c r="U20" s="11"/>
      <c r="V20" s="11"/>
      <c r="W20" s="11"/>
      <c r="X20" s="11"/>
      <c r="Y20" s="11"/>
    </row>
    <row r="21">
      <c r="A21" s="138"/>
      <c r="B21" s="45"/>
      <c r="C21" s="72"/>
      <c r="D21" s="72"/>
      <c r="E21" s="72"/>
      <c r="F21" s="146"/>
      <c r="G21" s="146"/>
      <c r="H21" s="146"/>
      <c r="I21" s="11"/>
      <c r="J21" s="11"/>
      <c r="K21" s="11"/>
      <c r="L21" s="11"/>
      <c r="M21" s="11"/>
      <c r="N21" s="11"/>
      <c r="O21" s="11"/>
      <c r="P21" s="11"/>
      <c r="Q21" s="11"/>
      <c r="R21" s="11"/>
      <c r="S21" s="11"/>
      <c r="T21" s="11"/>
      <c r="U21" s="11"/>
      <c r="V21" s="11"/>
      <c r="W21" s="11"/>
      <c r="X21" s="11"/>
      <c r="Y21" s="11"/>
    </row>
    <row r="22">
      <c r="A22" s="140" t="s">
        <v>203</v>
      </c>
      <c r="B22" s="10"/>
      <c r="C22" s="157"/>
      <c r="D22" s="157"/>
      <c r="E22" s="93"/>
      <c r="F22" s="158"/>
      <c r="G22" s="158"/>
      <c r="H22" s="158"/>
      <c r="I22" s="54"/>
      <c r="J22" s="54"/>
      <c r="K22" s="54"/>
      <c r="L22" s="54"/>
      <c r="M22" s="54"/>
      <c r="N22" s="54"/>
      <c r="O22" s="54"/>
      <c r="P22" s="54"/>
      <c r="Q22" s="54"/>
      <c r="R22" s="54"/>
      <c r="S22" s="54"/>
      <c r="T22" s="54"/>
      <c r="U22" s="54"/>
      <c r="V22" s="54"/>
      <c r="W22" s="54"/>
      <c r="X22" s="54"/>
      <c r="Y22" s="54"/>
    </row>
    <row r="23">
      <c r="A23" s="138"/>
      <c r="B23" s="143" t="s">
        <v>204</v>
      </c>
      <c r="C23" s="138"/>
      <c r="D23" s="138"/>
      <c r="E23" s="72"/>
      <c r="F23" s="146"/>
      <c r="G23" s="146"/>
      <c r="H23" s="146"/>
      <c r="I23" s="11"/>
      <c r="J23" s="11"/>
      <c r="K23" s="11"/>
      <c r="L23" s="11"/>
      <c r="M23" s="11"/>
      <c r="N23" s="11"/>
      <c r="O23" s="11"/>
      <c r="P23" s="11"/>
      <c r="Q23" s="11"/>
      <c r="R23" s="11"/>
      <c r="S23" s="11"/>
      <c r="T23" s="11"/>
      <c r="U23" s="11"/>
      <c r="V23" s="11"/>
      <c r="W23" s="11"/>
      <c r="X23" s="11"/>
      <c r="Y23" s="11"/>
    </row>
    <row r="24">
      <c r="A24" s="138"/>
      <c r="B24" s="37"/>
      <c r="C24" s="28"/>
      <c r="D24" s="28" t="s">
        <v>245</v>
      </c>
      <c r="E24" s="28" t="s">
        <v>246</v>
      </c>
      <c r="F24" s="28" t="s">
        <v>247</v>
      </c>
      <c r="G24" s="57" t="s">
        <v>248</v>
      </c>
      <c r="H24" s="57"/>
      <c r="I24" s="11"/>
      <c r="J24" s="11"/>
      <c r="K24" s="11"/>
      <c r="L24" s="11"/>
      <c r="M24" s="11"/>
      <c r="N24" s="11"/>
      <c r="O24" s="11"/>
      <c r="P24" s="11"/>
      <c r="Q24" s="11"/>
      <c r="R24" s="11"/>
      <c r="S24" s="11"/>
      <c r="T24" s="11"/>
      <c r="U24" s="11"/>
      <c r="V24" s="11"/>
      <c r="W24" s="11"/>
      <c r="X24" s="11"/>
      <c r="Y24" s="11"/>
    </row>
    <row r="25">
      <c r="A25" s="138"/>
      <c r="B25" s="37"/>
      <c r="C25" s="147" t="s">
        <v>208</v>
      </c>
      <c r="D25" s="162">
        <f>'Ratios 2022'!D33</f>
        <v>0.6484102668</v>
      </c>
      <c r="E25" s="162">
        <f>'Ratios 2023'!D33</f>
        <v>0.6981353294</v>
      </c>
      <c r="F25" s="162">
        <f>'Ratios 2024'!D33</f>
        <v>0.7104180733</v>
      </c>
      <c r="G25" s="180">
        <f>average(D25:F25)</f>
        <v>0.6856545565</v>
      </c>
      <c r="H25" s="149" t="s">
        <v>209</v>
      </c>
      <c r="I25" s="11"/>
      <c r="J25" s="11"/>
      <c r="K25" s="11"/>
      <c r="L25" s="11"/>
      <c r="M25" s="11"/>
      <c r="N25" s="11"/>
      <c r="O25" s="11"/>
      <c r="P25" s="11"/>
      <c r="Q25" s="11"/>
      <c r="R25" s="11"/>
      <c r="S25" s="11"/>
      <c r="T25" s="11"/>
      <c r="U25" s="11"/>
      <c r="V25" s="11"/>
      <c r="W25" s="11"/>
      <c r="X25" s="11"/>
      <c r="Y25" s="11"/>
    </row>
    <row r="26">
      <c r="A26" s="138"/>
      <c r="B26" s="45"/>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210</v>
      </c>
      <c r="B27" s="10"/>
      <c r="C27" s="157"/>
      <c r="D27" s="157"/>
      <c r="E27" s="93"/>
      <c r="F27" s="158"/>
      <c r="G27" s="158"/>
      <c r="H27" s="158"/>
      <c r="I27" s="54"/>
      <c r="J27" s="54"/>
      <c r="K27" s="54"/>
      <c r="L27" s="54"/>
      <c r="M27" s="54"/>
      <c r="N27" s="54"/>
      <c r="O27" s="54"/>
      <c r="P27" s="54"/>
      <c r="Q27" s="54"/>
      <c r="R27" s="54"/>
      <c r="S27" s="54"/>
      <c r="T27" s="54"/>
      <c r="U27" s="54"/>
      <c r="V27" s="54"/>
      <c r="W27" s="54"/>
      <c r="X27" s="54"/>
      <c r="Y27" s="54"/>
    </row>
    <row r="28">
      <c r="A28" s="138"/>
      <c r="B28" s="163" t="s">
        <v>211</v>
      </c>
      <c r="C28" s="138"/>
      <c r="D28" s="138"/>
      <c r="E28" s="72"/>
      <c r="F28" s="146"/>
      <c r="G28" s="146"/>
      <c r="H28" s="146"/>
      <c r="I28" s="11"/>
      <c r="J28" s="11"/>
      <c r="K28" s="11"/>
      <c r="L28" s="11"/>
      <c r="M28" s="11"/>
      <c r="N28" s="11"/>
      <c r="O28" s="11"/>
      <c r="P28" s="11"/>
      <c r="Q28" s="11"/>
      <c r="R28" s="11"/>
      <c r="S28" s="11"/>
      <c r="T28" s="11"/>
      <c r="U28" s="11"/>
      <c r="V28" s="11"/>
      <c r="W28" s="11"/>
      <c r="X28" s="11"/>
      <c r="Y28" s="11"/>
    </row>
    <row r="29">
      <c r="A29" s="138"/>
      <c r="B29" s="37"/>
      <c r="C29" s="28"/>
      <c r="D29" s="28" t="s">
        <v>245</v>
      </c>
      <c r="E29" s="28" t="s">
        <v>246</v>
      </c>
      <c r="F29" s="28" t="s">
        <v>247</v>
      </c>
      <c r="G29" s="57" t="s">
        <v>248</v>
      </c>
      <c r="H29" s="57"/>
      <c r="I29" s="11"/>
      <c r="J29" s="11"/>
      <c r="K29" s="11"/>
      <c r="L29" s="11"/>
      <c r="M29" s="11"/>
      <c r="N29" s="11"/>
      <c r="O29" s="11"/>
      <c r="P29" s="11"/>
      <c r="Q29" s="11"/>
      <c r="R29" s="11"/>
      <c r="S29" s="11"/>
      <c r="T29" s="11"/>
      <c r="U29" s="11"/>
      <c r="V29" s="11"/>
      <c r="W29" s="11"/>
      <c r="X29" s="11"/>
      <c r="Y29" s="11"/>
    </row>
    <row r="30">
      <c r="A30" s="138"/>
      <c r="B30" s="37"/>
      <c r="C30" s="147" t="s">
        <v>210</v>
      </c>
      <c r="D30" s="162">
        <f>'Ratios 2022'!D38</f>
        <v>0.03865096976</v>
      </c>
      <c r="E30" s="162">
        <f>'Ratios 2023'!D38</f>
        <v>0.0447735262</v>
      </c>
      <c r="F30" s="162">
        <f>'Ratios 2024'!D38</f>
        <v>0.05454587486</v>
      </c>
      <c r="G30" s="180">
        <f>average(D30:F30)</f>
        <v>0.04599012361</v>
      </c>
      <c r="H30" s="149" t="s">
        <v>213</v>
      </c>
      <c r="I30" s="11"/>
      <c r="J30" s="11"/>
      <c r="K30" s="11"/>
      <c r="L30" s="11"/>
      <c r="M30" s="11"/>
      <c r="N30" s="11"/>
      <c r="O30" s="11"/>
      <c r="P30" s="11"/>
      <c r="Q30" s="11"/>
      <c r="R30" s="11"/>
      <c r="S30" s="11"/>
      <c r="T30" s="11"/>
      <c r="U30" s="11"/>
      <c r="V30" s="11"/>
      <c r="W30" s="11"/>
      <c r="X30" s="11"/>
      <c r="Y30" s="11"/>
    </row>
    <row r="31">
      <c r="A31" s="138"/>
      <c r="B31" s="45"/>
      <c r="C31" s="5"/>
      <c r="D31" s="5"/>
      <c r="E31" s="5"/>
      <c r="F31" s="5"/>
      <c r="G31" s="5"/>
      <c r="H31" s="5"/>
      <c r="I31" s="11"/>
      <c r="J31" s="11"/>
      <c r="K31" s="11"/>
      <c r="L31" s="11"/>
      <c r="M31" s="11"/>
      <c r="N31" s="11"/>
      <c r="O31" s="11"/>
      <c r="P31" s="11"/>
      <c r="Q31" s="11"/>
      <c r="R31" s="11"/>
      <c r="S31" s="11"/>
      <c r="T31" s="11"/>
      <c r="U31" s="11"/>
      <c r="V31" s="11"/>
      <c r="W31" s="11"/>
      <c r="X31" s="11"/>
      <c r="Y31" s="11"/>
    </row>
    <row r="32">
      <c r="A32" s="140" t="s">
        <v>214</v>
      </c>
      <c r="B32" s="10"/>
      <c r="C32" s="93"/>
      <c r="D32" s="93"/>
      <c r="E32" s="93"/>
      <c r="F32" s="158"/>
      <c r="G32" s="158"/>
      <c r="H32" s="158"/>
      <c r="I32" s="54"/>
      <c r="J32" s="54"/>
      <c r="K32" s="54"/>
      <c r="L32" s="54"/>
      <c r="M32" s="54"/>
      <c r="N32" s="54"/>
      <c r="O32" s="54"/>
      <c r="P32" s="54"/>
      <c r="Q32" s="54"/>
      <c r="R32" s="54"/>
      <c r="S32" s="54"/>
      <c r="T32" s="54"/>
      <c r="U32" s="54"/>
      <c r="V32" s="54"/>
      <c r="W32" s="54"/>
      <c r="X32" s="54"/>
      <c r="Y32" s="54"/>
    </row>
    <row r="33">
      <c r="A33" s="138"/>
      <c r="B33" s="143" t="s">
        <v>215</v>
      </c>
      <c r="C33" s="138"/>
      <c r="D33" s="138"/>
      <c r="E33" s="72"/>
      <c r="F33" s="146"/>
      <c r="G33" s="146"/>
      <c r="H33" s="146"/>
      <c r="I33" s="11"/>
      <c r="J33" s="11"/>
      <c r="K33" s="11"/>
      <c r="L33" s="11"/>
      <c r="M33" s="11"/>
      <c r="N33" s="11"/>
      <c r="O33" s="11"/>
      <c r="P33" s="11"/>
      <c r="Q33" s="11"/>
      <c r="R33" s="11"/>
      <c r="S33" s="11"/>
      <c r="T33" s="11"/>
      <c r="U33" s="11"/>
      <c r="V33" s="11"/>
      <c r="W33" s="11"/>
      <c r="X33" s="11"/>
      <c r="Y33" s="11"/>
    </row>
    <row r="34">
      <c r="A34" s="138"/>
      <c r="B34" s="37"/>
      <c r="C34" s="28"/>
      <c r="D34" s="28" t="s">
        <v>245</v>
      </c>
      <c r="E34" s="28" t="s">
        <v>246</v>
      </c>
      <c r="F34" s="28" t="s">
        <v>247</v>
      </c>
      <c r="G34" s="57" t="s">
        <v>248</v>
      </c>
      <c r="H34" s="57"/>
      <c r="I34" s="11"/>
      <c r="J34" s="11"/>
      <c r="K34" s="11"/>
      <c r="L34" s="11"/>
      <c r="M34" s="11"/>
      <c r="N34" s="11"/>
      <c r="O34" s="11"/>
      <c r="P34" s="11"/>
      <c r="Q34" s="11"/>
      <c r="R34" s="11"/>
      <c r="S34" s="11"/>
      <c r="T34" s="11"/>
      <c r="U34" s="11"/>
      <c r="V34" s="11"/>
      <c r="W34" s="11"/>
      <c r="X34" s="11"/>
      <c r="Y34" s="11"/>
    </row>
    <row r="35">
      <c r="A35" s="138"/>
      <c r="B35" s="37"/>
      <c r="C35" s="147" t="s">
        <v>249</v>
      </c>
      <c r="D35" s="162">
        <f>'Ratios 2022'!E41</f>
        <v>0.7384716349</v>
      </c>
      <c r="E35" s="162">
        <f>'Ratios 2023'!E41</f>
        <v>0.6910229166</v>
      </c>
      <c r="F35" s="162">
        <f>'Ratios 2024'!E41</f>
        <v>0.6383734934</v>
      </c>
      <c r="G35" s="180">
        <f t="shared" ref="G35:G37" si="1">average(D35:F35)</f>
        <v>0.6892893483</v>
      </c>
      <c r="H35" s="180"/>
      <c r="I35" s="11"/>
      <c r="J35" s="11"/>
      <c r="K35" s="11"/>
      <c r="L35" s="11"/>
      <c r="M35" s="11"/>
      <c r="N35" s="11"/>
      <c r="O35" s="11"/>
      <c r="P35" s="11"/>
      <c r="Q35" s="11"/>
      <c r="R35" s="11"/>
      <c r="S35" s="11"/>
      <c r="T35" s="11"/>
      <c r="U35" s="11"/>
      <c r="V35" s="11"/>
      <c r="W35" s="11"/>
      <c r="X35" s="11"/>
      <c r="Y35" s="11"/>
    </row>
    <row r="36">
      <c r="A36" s="138"/>
      <c r="B36" s="45"/>
      <c r="C36" s="147" t="s">
        <v>217</v>
      </c>
      <c r="D36" s="162">
        <f>'Ratios 2022'!E42</f>
        <v>0.2239787406</v>
      </c>
      <c r="E36" s="162">
        <f>'Ratios 2023'!E42</f>
        <v>0.2440652421</v>
      </c>
      <c r="F36" s="162">
        <f>'Ratios 2024'!E42</f>
        <v>0.2673621783</v>
      </c>
      <c r="G36" s="180">
        <f t="shared" si="1"/>
        <v>0.245135387</v>
      </c>
      <c r="H36" s="180"/>
      <c r="I36" s="11"/>
      <c r="J36" s="11"/>
      <c r="K36" s="11"/>
      <c r="L36" s="11"/>
      <c r="M36" s="11"/>
      <c r="N36" s="11"/>
      <c r="O36" s="11"/>
      <c r="P36" s="11"/>
      <c r="Q36" s="11"/>
      <c r="R36" s="11"/>
      <c r="S36" s="11"/>
      <c r="T36" s="11"/>
      <c r="U36" s="11"/>
      <c r="V36" s="11"/>
      <c r="W36" s="11"/>
      <c r="X36" s="11"/>
      <c r="Y36" s="11"/>
    </row>
    <row r="37">
      <c r="A37" s="138"/>
      <c r="B37" s="181"/>
      <c r="C37" s="147" t="s">
        <v>218</v>
      </c>
      <c r="D37" s="162">
        <f>'Ratios 2022'!E43</f>
        <v>0.03754962456</v>
      </c>
      <c r="E37" s="162">
        <f>'Ratios 2023'!E43</f>
        <v>0.0649118413</v>
      </c>
      <c r="F37" s="162">
        <f>'Ratios 2024'!E43</f>
        <v>0.09426432829</v>
      </c>
      <c r="G37" s="180">
        <f t="shared" si="1"/>
        <v>0.06557526471</v>
      </c>
      <c r="H37" s="180"/>
      <c r="I37" s="11"/>
      <c r="J37" s="11"/>
      <c r="K37" s="11"/>
      <c r="L37" s="11"/>
      <c r="M37" s="11"/>
      <c r="N37" s="11"/>
      <c r="O37" s="11"/>
      <c r="P37" s="11"/>
      <c r="Q37" s="11"/>
      <c r="R37" s="11"/>
      <c r="S37" s="11"/>
      <c r="T37" s="11"/>
      <c r="U37" s="11"/>
      <c r="V37" s="11"/>
      <c r="W37" s="11"/>
      <c r="X37" s="11"/>
      <c r="Y37" s="11"/>
    </row>
    <row r="38">
      <c r="A38" s="138"/>
      <c r="B38" s="181"/>
      <c r="C38" s="72"/>
      <c r="D38" s="72"/>
      <c r="E38" s="72"/>
      <c r="F38" s="146"/>
      <c r="G38" s="146"/>
      <c r="H38" s="146"/>
      <c r="I38" s="11"/>
      <c r="J38" s="11"/>
      <c r="K38" s="11"/>
      <c r="L38" s="11"/>
      <c r="M38" s="11"/>
      <c r="N38" s="11"/>
      <c r="O38" s="11"/>
      <c r="P38" s="11"/>
      <c r="Q38" s="11"/>
      <c r="R38" s="11"/>
      <c r="S38" s="11"/>
      <c r="T38" s="11"/>
      <c r="U38" s="11"/>
      <c r="V38" s="11"/>
      <c r="W38" s="11"/>
      <c r="X38" s="11"/>
      <c r="Y38" s="11"/>
    </row>
    <row r="39">
      <c r="A39" s="140" t="s">
        <v>219</v>
      </c>
      <c r="B39" s="10"/>
      <c r="C39" s="157"/>
      <c r="D39" s="157"/>
      <c r="E39" s="93"/>
      <c r="F39" s="158"/>
      <c r="G39" s="158"/>
      <c r="H39" s="158"/>
      <c r="I39" s="54"/>
      <c r="J39" s="54"/>
      <c r="K39" s="54"/>
      <c r="L39" s="54"/>
      <c r="M39" s="54"/>
      <c r="N39" s="54"/>
      <c r="O39" s="54"/>
      <c r="P39" s="54"/>
      <c r="Q39" s="54"/>
      <c r="R39" s="54"/>
      <c r="S39" s="54"/>
      <c r="T39" s="54"/>
      <c r="U39" s="54"/>
      <c r="V39" s="54"/>
      <c r="W39" s="54"/>
      <c r="X39" s="54"/>
      <c r="Y39" s="54"/>
    </row>
    <row r="40">
      <c r="A40" s="138"/>
      <c r="B40" s="143" t="s">
        <v>220</v>
      </c>
      <c r="C40" s="138"/>
      <c r="D40" s="138"/>
      <c r="E40" s="72"/>
      <c r="F40" s="146"/>
      <c r="G40" s="146"/>
      <c r="H40" s="146"/>
      <c r="I40" s="11"/>
      <c r="J40" s="11"/>
      <c r="K40" s="11"/>
      <c r="L40" s="11"/>
      <c r="M40" s="11"/>
      <c r="N40" s="11"/>
      <c r="O40" s="11"/>
      <c r="P40" s="11"/>
      <c r="Q40" s="11"/>
      <c r="R40" s="11"/>
      <c r="S40" s="11"/>
      <c r="T40" s="11"/>
      <c r="U40" s="11"/>
      <c r="V40" s="11"/>
      <c r="W40" s="11"/>
      <c r="X40" s="11"/>
      <c r="Y40" s="11"/>
    </row>
    <row r="41">
      <c r="A41" s="138"/>
      <c r="B41" s="37"/>
      <c r="C41" s="28"/>
      <c r="D41" s="28" t="s">
        <v>245</v>
      </c>
      <c r="E41" s="28" t="s">
        <v>246</v>
      </c>
      <c r="F41" s="28" t="s">
        <v>247</v>
      </c>
      <c r="G41" s="57" t="s">
        <v>248</v>
      </c>
      <c r="H41" s="57"/>
      <c r="I41" s="11"/>
      <c r="J41" s="11"/>
      <c r="K41" s="11"/>
      <c r="L41" s="11"/>
      <c r="M41" s="11"/>
      <c r="N41" s="11"/>
      <c r="O41" s="11"/>
      <c r="P41" s="11"/>
      <c r="Q41" s="11"/>
      <c r="R41" s="11"/>
      <c r="S41" s="11"/>
      <c r="T41" s="11"/>
      <c r="U41" s="11"/>
      <c r="V41" s="11"/>
      <c r="W41" s="11"/>
      <c r="X41" s="11"/>
      <c r="Y41" s="11"/>
    </row>
    <row r="42">
      <c r="A42" s="138"/>
      <c r="B42" s="37"/>
      <c r="C42" s="147" t="s">
        <v>223</v>
      </c>
      <c r="D42" s="182">
        <f>'Ratios 2022'!D49</f>
        <v>40.5341101</v>
      </c>
      <c r="E42" s="182">
        <f>'Ratios 2023'!D49</f>
        <v>19.77029486</v>
      </c>
      <c r="F42" s="182">
        <f>'Ratios 2024'!D49</f>
        <v>11.84014514</v>
      </c>
      <c r="G42" s="183">
        <f>if((D42+E42+F42=0),0,(D42+E42+F42)/3)</f>
        <v>24.04818337</v>
      </c>
      <c r="H42" s="149" t="s">
        <v>224</v>
      </c>
      <c r="I42" s="11"/>
      <c r="J42" s="11"/>
      <c r="K42" s="11"/>
      <c r="L42" s="11"/>
      <c r="M42" s="11"/>
      <c r="N42" s="11"/>
      <c r="O42" s="11"/>
      <c r="P42" s="11"/>
      <c r="Q42" s="11"/>
      <c r="R42" s="11"/>
      <c r="S42" s="11"/>
      <c r="T42" s="11"/>
      <c r="U42" s="11"/>
      <c r="V42" s="11"/>
      <c r="W42" s="11"/>
      <c r="X42" s="11"/>
      <c r="Y42" s="11"/>
    </row>
    <row r="43">
      <c r="A43" s="138"/>
      <c r="B43" s="45"/>
      <c r="C43" s="72"/>
      <c r="D43" s="72"/>
      <c r="E43" s="72"/>
      <c r="F43" s="146"/>
      <c r="G43" s="146"/>
      <c r="H43" s="146"/>
      <c r="I43" s="11"/>
      <c r="J43" s="11"/>
      <c r="K43" s="11"/>
      <c r="L43" s="11"/>
      <c r="M43" s="11"/>
      <c r="N43" s="11"/>
      <c r="O43" s="11"/>
      <c r="P43" s="11"/>
      <c r="Q43" s="11"/>
      <c r="R43" s="11"/>
      <c r="S43" s="11"/>
      <c r="T43" s="11"/>
      <c r="U43" s="11"/>
      <c r="V43" s="11"/>
      <c r="W43" s="11"/>
      <c r="X43" s="11"/>
      <c r="Y43" s="11"/>
    </row>
    <row r="44">
      <c r="A44" s="140" t="s">
        <v>225</v>
      </c>
      <c r="B44" s="10"/>
      <c r="C44" s="157"/>
      <c r="D44" s="157"/>
      <c r="E44" s="93"/>
      <c r="F44" s="158"/>
      <c r="G44" s="158"/>
      <c r="H44" s="158"/>
      <c r="I44" s="54"/>
      <c r="J44" s="54"/>
      <c r="K44" s="54"/>
      <c r="L44" s="54"/>
      <c r="M44" s="54"/>
      <c r="N44" s="54"/>
      <c r="O44" s="54"/>
      <c r="P44" s="54"/>
      <c r="Q44" s="54"/>
      <c r="R44" s="54"/>
      <c r="S44" s="54"/>
      <c r="T44" s="54"/>
      <c r="U44" s="54"/>
      <c r="V44" s="54"/>
      <c r="W44" s="54"/>
      <c r="X44" s="54"/>
      <c r="Y44" s="54"/>
    </row>
    <row r="45">
      <c r="A45" s="138"/>
      <c r="B45" s="143" t="s">
        <v>226</v>
      </c>
      <c r="C45" s="138"/>
      <c r="D45" s="138"/>
      <c r="E45" s="72"/>
      <c r="F45" s="146"/>
      <c r="G45" s="146"/>
      <c r="H45" s="146"/>
      <c r="I45" s="11"/>
      <c r="J45" s="11"/>
      <c r="K45" s="11"/>
      <c r="L45" s="11"/>
      <c r="M45" s="11"/>
      <c r="N45" s="11"/>
      <c r="O45" s="11"/>
      <c r="P45" s="11"/>
      <c r="Q45" s="11"/>
      <c r="R45" s="11"/>
      <c r="S45" s="11"/>
      <c r="T45" s="11"/>
      <c r="U45" s="11"/>
      <c r="V45" s="11"/>
      <c r="W45" s="11"/>
      <c r="X45" s="11"/>
      <c r="Y45" s="11"/>
    </row>
    <row r="46">
      <c r="A46" s="138"/>
      <c r="B46" s="37"/>
      <c r="C46" s="28"/>
      <c r="D46" s="28" t="s">
        <v>245</v>
      </c>
      <c r="E46" s="28" t="s">
        <v>246</v>
      </c>
      <c r="F46" s="28" t="s">
        <v>247</v>
      </c>
      <c r="G46" s="57" t="s">
        <v>248</v>
      </c>
      <c r="H46" s="57"/>
      <c r="I46" s="11"/>
      <c r="J46" s="11"/>
      <c r="K46" s="11"/>
      <c r="L46" s="11"/>
      <c r="M46" s="11"/>
      <c r="N46" s="11"/>
      <c r="O46" s="11"/>
      <c r="P46" s="11"/>
      <c r="Q46" s="11"/>
      <c r="R46" s="11"/>
      <c r="S46" s="11"/>
      <c r="T46" s="11"/>
      <c r="U46" s="11"/>
      <c r="V46" s="11"/>
      <c r="W46" s="11"/>
      <c r="X46" s="11"/>
      <c r="Y46" s="11"/>
    </row>
    <row r="47">
      <c r="A47" s="138"/>
      <c r="B47" s="37"/>
      <c r="C47" s="147" t="s">
        <v>229</v>
      </c>
      <c r="D47" s="148">
        <f>'Ratios 2022'!D54</f>
        <v>3855.9</v>
      </c>
      <c r="E47" s="148">
        <f>'Ratios 2023'!D54</f>
        <v>0</v>
      </c>
      <c r="F47" s="148">
        <f>'Ratios 2024'!D54</f>
        <v>131.8020754</v>
      </c>
      <c r="G47" s="176">
        <f>average(D47:F47)</f>
        <v>1329.234025</v>
      </c>
      <c r="H47" s="149" t="s">
        <v>230</v>
      </c>
      <c r="I47" s="11"/>
      <c r="J47" s="11"/>
      <c r="K47" s="11"/>
      <c r="L47" s="11"/>
      <c r="M47" s="11"/>
      <c r="N47" s="11"/>
      <c r="O47" s="11"/>
      <c r="P47" s="11"/>
      <c r="Q47" s="11"/>
      <c r="R47" s="11"/>
      <c r="S47" s="11"/>
      <c r="T47" s="11"/>
      <c r="U47" s="11"/>
      <c r="V47" s="11"/>
      <c r="W47" s="11"/>
      <c r="X47" s="11"/>
      <c r="Y47" s="11"/>
    </row>
    <row r="48">
      <c r="A48" s="138"/>
      <c r="B48" s="45"/>
      <c r="C48" s="72"/>
      <c r="D48" s="72"/>
      <c r="E48" s="72"/>
      <c r="F48" s="146"/>
      <c r="G48" s="146"/>
      <c r="H48" s="146"/>
      <c r="I48" s="11"/>
      <c r="J48" s="11"/>
      <c r="K48" s="11"/>
      <c r="L48" s="11"/>
      <c r="M48" s="11"/>
      <c r="N48" s="11"/>
      <c r="O48" s="11"/>
      <c r="P48" s="11"/>
      <c r="Q48" s="11"/>
      <c r="R48" s="11"/>
      <c r="S48" s="11"/>
      <c r="T48" s="11"/>
      <c r="U48" s="11"/>
      <c r="V48" s="11"/>
      <c r="W48" s="11"/>
      <c r="X48" s="11"/>
      <c r="Y48" s="11"/>
    </row>
    <row r="49">
      <c r="A49" s="140" t="s">
        <v>231</v>
      </c>
      <c r="B49" s="10"/>
      <c r="C49" s="157"/>
      <c r="D49" s="157"/>
      <c r="E49" s="93"/>
      <c r="F49" s="158"/>
      <c r="G49" s="158"/>
      <c r="H49" s="158"/>
      <c r="I49" s="54"/>
      <c r="J49" s="54"/>
      <c r="K49" s="54"/>
      <c r="L49" s="54"/>
      <c r="M49" s="54"/>
      <c r="N49" s="54"/>
      <c r="O49" s="54"/>
      <c r="P49" s="54"/>
      <c r="Q49" s="54"/>
      <c r="R49" s="54"/>
      <c r="S49" s="54"/>
      <c r="T49" s="54"/>
      <c r="U49" s="54"/>
      <c r="V49" s="54"/>
      <c r="W49" s="54"/>
      <c r="X49" s="54"/>
      <c r="Y49" s="54"/>
    </row>
    <row r="50">
      <c r="A50" s="138"/>
      <c r="B50" s="143" t="s">
        <v>232</v>
      </c>
      <c r="C50" s="138"/>
      <c r="D50" s="138"/>
      <c r="E50" s="72"/>
      <c r="F50" s="146"/>
      <c r="G50" s="146"/>
      <c r="H50" s="146"/>
      <c r="I50" s="11"/>
      <c r="J50" s="11"/>
      <c r="K50" s="11"/>
      <c r="L50" s="11"/>
      <c r="M50" s="11"/>
      <c r="N50" s="11"/>
      <c r="O50" s="11"/>
      <c r="P50" s="11"/>
      <c r="Q50" s="11"/>
      <c r="R50" s="11"/>
      <c r="S50" s="11"/>
      <c r="T50" s="11"/>
      <c r="U50" s="11"/>
      <c r="V50" s="11"/>
      <c r="W50" s="11"/>
      <c r="X50" s="11"/>
      <c r="Y50" s="11"/>
    </row>
    <row r="51">
      <c r="A51" s="138"/>
      <c r="B51" s="37"/>
      <c r="C51" s="28"/>
      <c r="D51" s="28" t="s">
        <v>245</v>
      </c>
      <c r="E51" s="28" t="s">
        <v>246</v>
      </c>
      <c r="F51" s="28" t="s">
        <v>247</v>
      </c>
      <c r="G51" s="57" t="s">
        <v>248</v>
      </c>
      <c r="H51" s="57"/>
      <c r="I51" s="11"/>
      <c r="J51" s="11"/>
      <c r="K51" s="11"/>
      <c r="L51" s="11"/>
      <c r="M51" s="11"/>
      <c r="N51" s="11"/>
      <c r="O51" s="11"/>
      <c r="P51" s="11"/>
      <c r="Q51" s="11"/>
      <c r="R51" s="11"/>
      <c r="S51" s="11"/>
      <c r="T51" s="11"/>
      <c r="U51" s="11"/>
      <c r="V51" s="11"/>
      <c r="W51" s="11"/>
      <c r="X51" s="11"/>
      <c r="Y51" s="11"/>
    </row>
    <row r="52">
      <c r="A52" s="138"/>
      <c r="B52" s="37"/>
      <c r="C52" s="147" t="s">
        <v>235</v>
      </c>
      <c r="D52" s="184">
        <f>'Ratios 2022'!D59</f>
        <v>0</v>
      </c>
      <c r="E52" s="184">
        <f>'Ratios 2023'!D59</f>
        <v>0</v>
      </c>
      <c r="F52" s="184">
        <f>'Ratios 2024'!D59</f>
        <v>0</v>
      </c>
      <c r="G52" s="185">
        <f>average(D52:F52)</f>
        <v>0</v>
      </c>
      <c r="H52" s="149" t="s">
        <v>236</v>
      </c>
      <c r="I52" s="11"/>
      <c r="J52" s="11"/>
      <c r="K52" s="11"/>
      <c r="L52" s="11"/>
      <c r="M52" s="11"/>
      <c r="N52" s="11"/>
      <c r="O52" s="11"/>
      <c r="P52" s="11"/>
      <c r="Q52" s="11"/>
      <c r="R52" s="11"/>
      <c r="S52" s="11"/>
      <c r="T52" s="11"/>
      <c r="U52" s="11"/>
      <c r="V52" s="11"/>
      <c r="W52" s="11"/>
      <c r="X52" s="11"/>
      <c r="Y52" s="11"/>
    </row>
    <row r="53">
      <c r="A53" s="138"/>
      <c r="B53" s="45"/>
      <c r="C53" s="72"/>
      <c r="D53" s="72"/>
      <c r="E53" s="72"/>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05" t="s">
        <v>152</v>
      </c>
      <c r="B56" s="10"/>
      <c r="C56" s="106"/>
      <c r="D56" s="108"/>
      <c r="E56" s="109"/>
      <c r="F56" s="109"/>
      <c r="G56" s="109"/>
      <c r="H56" s="109"/>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