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<sst xmlns="http://schemas.openxmlformats.org/spreadsheetml/2006/main" count="872" uniqueCount="250">
  <si>
    <t>IGNATIAN VOLUNTEER CORPS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</si>
  <si>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</si>
  <si>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</si>
  <si>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</si>
  <si>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</si>
  <si>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</si>
  <si>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</si>
  <si>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</si>
  <si>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</si>
  <si>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</si>
  <si>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</si>
  <si>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</si>
  <si>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</si>
  <si>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</si>
  <si>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</si>
  <si>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</si>
  <si>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</si>
  <si>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</si>
  <si>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</si>
  <si>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</si>
  <si>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</si>
  <si>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</si>
  <si>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</si>
  <si>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</si>
  <si>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</si>
  <si>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</si>
  <si>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</si>
  <si>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</si>
  <si>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</si>
  <si>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</si>
  <si>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</si>
  <si>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</si>
  <si>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</si>
  <si>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</si>
  <si>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</si>
  <si>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</si>
  <si>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</si>
  <si>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</si>
  <si>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</si>
  <si>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</si>
  <si>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</si>
  <si>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</si>
  <si>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</si>
  <si>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</si>
  <si>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</si>
  <si>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</si>
  <si>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</si>
  <si>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</si>
  <si>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</si>
  <si>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</si>
  <si>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</si>
  <si>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</si>
  <si>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</si>
  <si>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</si>
  <si>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</si>
  <si>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</si>
  <si>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</si>
  <si>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</si>
  <si>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</si>
  <si>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</si>
  <si>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</si>
  <si>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</si>
  <si>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</si>
  <si>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</si>
  <si>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Partnership volunteer fee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</si>
  <si>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</si>
  <si>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</si>
  <si>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</si>
  <si>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</si>
  <si>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</si>
  <si>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</si>
  <si>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</si>
  <si>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</si>
  <si>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</si>
  <si>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</si>
  <si>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</si>
  <si>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</si>
  <si>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</si>
  <si>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</si>
  <si>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</si>
  <si>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</si>
  <si>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</si>
  <si>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</si>
  <si>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</si>
  <si>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</si>
  <si>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</si>
  <si>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</si>
  <si>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</si>
  <si>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</si>
  <si>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</si>
  <si>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</si>
  <si>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</si>
  <si>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</si>
  <si>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</si>
  <si>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</si>
  <si>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</si>
  <si>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</si>
  <si>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Rental - sublease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</si>
  <si>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</si>
  <si>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</si>
  <si>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</si>
  <si>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</si>
  <si>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</si>
  <si>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</si>
  <si>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</si>
  <si>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</si>
  <si>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</si>
  <si>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</si>
  <si>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</si>
  <si>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</si>
  <si>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</si>
  <si>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</si>
  <si>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</si>
  <si>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</si>
  <si>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</si>
  <si>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</si>
  <si>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</si>
  <si>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</si>
  <si>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</si>
  <si>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</si>
  <si>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</si>
  <si>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</si>
  <si>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</si>
  <si>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</si>
  <si>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</si>
  <si>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</si>
  <si>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</si>
  <si>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</si>
  <si>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</si>
  <si>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</si>
  <si>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</si>
  <si>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</si>
  <si>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</si>
  <si>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</si>
  <si>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</si>
  <si>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Special projects</t>
  </si>
  <si>
    <t>Printing and Publications</t>
  </si>
  <si>
    <t>Telephone and Internet</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</si>
  <si>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</si>
  <si>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</si>
  <si>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</si>
  <si>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</si>
  <si>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</si>
  <si>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</si>
  <si>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</si>
  <si>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</si>
  <si>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</si>
  <si>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</si>
  <si>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</si>
  <si>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</si>
  <si>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</si>
  <si>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</si>
  <si>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</si>
  <si>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</si>
  <si>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</si>
  <si>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</si>
  <si>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</si>
  <si>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</si>
  <si>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</si>
  <si>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</si>
  <si>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</si>
  <si>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</si>
  <si>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</si>
  <si>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</si>
  <si>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</si>
  <si>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</si>
  <si>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</si>
  <si>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</si>
  <si>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</si>
  <si>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</si>
  <si>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</si>
  <si>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</si>
  <si>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</si>
  <si>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</si>
  <si>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</si>
  <si>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</si>
  <si>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</si>
  <si>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</si>
  <si>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</si>
  <si>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</si>
  <si>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</si>
  <si>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</si>
  <si>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</si>
  <si>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</si>
  <si>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</si>
  <si>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</si>
  <si>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</si>
  <si>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</si>
  <si>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</si>
  <si>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</si>
  <si>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</si>
  <si>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</si>
  <si>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</si>
  <si>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</si>
  <si>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</si>
  <si>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</si>
  <si>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</si>
  <si>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</si>
  <si>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</si>
  <si>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</si>
  <si>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</si>
  <si>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</si>
  <si>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</si>
  <si>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</si>
  <si>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</si>
  <si>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</si>
  <si>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</si>
  <si>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</si>
  <si>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</si>
  <si>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</si>
  <si>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</si>
  <si>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</si>
  <si>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</si>
  <si>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</si>
  <si>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</si>
  <si>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</si>
  <si>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</si>
  <si>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</si>
  <si>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</si>
  <si>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</si>
  <si>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</si>
  <si>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</si>
  <si>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</si>
  <si>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</si>
  <si>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</si>
  <si>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</si>
  <si>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</si>
  <si>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</si>
  <si>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</si>
  <si>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</si>
  <si>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</si>
  <si>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</si>
  <si>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</si>
  <si>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</si>
  <si>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</si>
  <si>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</si>
  <si>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</si>
  <si>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</si>
  <si>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</si>
  <si>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</si>
  <si>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Meetingts &amp; retreats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</si>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</sst>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IGNATIAN VOLUNTEER CORPS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2454949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22331</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2432618</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202718.1667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610220</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3.010189023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-141191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2454949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204579.0833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-0.6901536447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2454949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204579.0833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3.010189023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1378866</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2475077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0.5571002437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1434329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172244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1606573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2454949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0.6544221489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172244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1434329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0.1200868141</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241</v>
      </c>
      <c r="D41" s="75">
        <f>'Expenses 2022'!D40</f>
        <v>1732414</v>
      </c>
      <c r="E41" s="165">
        <f t="shared" ref="E41:E44" si="1">D41/$D$44</f>
        <v>0.7056822769</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498159</v>
      </c>
      <c r="E42" s="165">
        <f t="shared" si="1"/>
        <v>0.2029203051</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224376</v>
      </c>
      <c r="E43" s="165">
        <f t="shared" si="1"/>
        <v>0.09139741803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2454949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1705056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224376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7.599101508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1568005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912124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1.719069995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422770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1607736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0.2629598392</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IGNATIAN VOLUNTEER CORPS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418656.0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1438567.0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1857223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1021860.0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1021860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18067.0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152770.0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-152770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6500.0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6500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2750880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IGNATIAN VOLUNTEER CORPS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112829</v>
      </c>
      <c r="D7" s="99">
        <v>11283.0</v>
      </c>
      <c r="E7" s="99">
        <v>67697.0</v>
      </c>
      <c r="F7" s="99">
        <v>33849.0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1319607</v>
      </c>
      <c r="D9" s="99">
        <v>1126919.0</v>
      </c>
      <c r="E9" s="99">
        <v>102780.0</v>
      </c>
      <c r="F9" s="99">
        <v>89908.0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186352</v>
      </c>
      <c r="D11" s="99">
        <v>149000.0</v>
      </c>
      <c r="E11" s="99">
        <v>17642.0</v>
      </c>
      <c r="F11" s="99">
        <v>19710.0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21312</v>
      </c>
      <c r="D14" s="99">
        <v>0.0</v>
      </c>
      <c r="E14" s="99">
        <v>21312.0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142575</v>
      </c>
      <c r="D16" s="99">
        <v>57030.0</v>
      </c>
      <c r="E16" s="99">
        <v>85545.0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162892</v>
      </c>
      <c r="D20" s="99">
        <v>113494.0</v>
      </c>
      <c r="E20" s="99">
        <v>0.0</v>
      </c>
      <c r="F20" s="99">
        <v>49398.0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111329</v>
      </c>
      <c r="D22" s="99">
        <v>96318.0</v>
      </c>
      <c r="E22" s="99">
        <v>15011.0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12900</v>
      </c>
      <c r="D25" s="99">
        <v>0.0</v>
      </c>
      <c r="E25" s="99">
        <v>10320.0</v>
      </c>
      <c r="F25" s="99">
        <v>2580.0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47667</v>
      </c>
      <c r="D26" s="99">
        <v>17145.0</v>
      </c>
      <c r="E26" s="99">
        <v>15261.0</v>
      </c>
      <c r="F26" s="99">
        <v>15261.0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14178</v>
      </c>
      <c r="D29" s="99">
        <v>12462.0</v>
      </c>
      <c r="E29" s="99">
        <v>1716.0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21836</v>
      </c>
      <c r="D31" s="99">
        <v>15285.0</v>
      </c>
      <c r="E31" s="99">
        <v>6551.0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33217</v>
      </c>
      <c r="D32" s="99">
        <v>0.0</v>
      </c>
      <c r="E32" s="99">
        <v>33217.0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157577</v>
      </c>
      <c r="D34" s="99">
        <v>135681.0</v>
      </c>
      <c r="E34" s="99">
        <v>21896.0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96134</v>
      </c>
      <c r="D35" s="99">
        <v>36260.0</v>
      </c>
      <c r="E35" s="99">
        <v>47899.0</v>
      </c>
      <c r="F35" s="99">
        <v>11975.0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41410</v>
      </c>
      <c r="D36" s="99">
        <v>22171.0</v>
      </c>
      <c r="E36" s="99">
        <v>19239.0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138</v>
      </c>
      <c r="C37" s="98">
        <f t="shared" si="1"/>
        <v>40765</v>
      </c>
      <c r="D37" s="99">
        <v>30639.0</v>
      </c>
      <c r="E37" s="99">
        <v>10126.0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13720</v>
      </c>
      <c r="D38" s="99">
        <v>7678.0</v>
      </c>
      <c r="E38" s="99">
        <v>3430.0</v>
      </c>
      <c r="F38" s="99">
        <v>2612.0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2536300</v>
      </c>
      <c r="D40" s="104">
        <f t="shared" si="2"/>
        <v>1831365</v>
      </c>
      <c r="E40" s="104">
        <f t="shared" si="2"/>
        <v>479642</v>
      </c>
      <c r="F40" s="104">
        <f t="shared" si="2"/>
        <v>225293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IGNATIAN VOLUNTEER CORPS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431213.0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947578.0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381214.0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17992.0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86138.0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56382.0</v>
      </c>
      <c r="E12" s="109">
        <f>D11-D12</f>
        <v>29756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3612.0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1811365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153663.0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769215.0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401065.0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1323943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-406416.0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893838.0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487422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1811365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IGNATIAN VOLUNTEER CORPS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2536300</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21836</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2514464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209538.6667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431213</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2.05791612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-406416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2536300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211358.3333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-1.922876631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2536300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211358.3333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2.05791612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1438567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2750880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0.5229479294</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1432436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186352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1618788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2536300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0.6382478413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186352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1432436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0.1300944684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2023'!D40</f>
        <v>1831365</v>
      </c>
      <c r="E41" s="165">
        <f t="shared" ref="E41:E44" si="1">D41/$D$44</f>
        <v>0.7220616646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479642</v>
      </c>
      <c r="E42" s="165">
        <f t="shared" si="1"/>
        <v>0.1891109096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225293</v>
      </c>
      <c r="E43" s="165">
        <f t="shared" si="1"/>
        <v>0.08882742578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2536300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1857223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225293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8.243589459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1777997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922878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1.926578594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401065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1811365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0.2214158935</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IGNATIAN VOLUNTEER CORPS</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182</v>
      </c>
      <c r="D5" s="177">
        <f>'Ratios 2021'!D8</f>
        <v>5.064698759</v>
      </c>
      <c r="E5" s="177">
        <f>'Ratios 2022'!D8</f>
        <v>3.010189023</v>
      </c>
      <c r="F5" s="177">
        <f>'Ratios 2023'!D8</f>
        <v>2.05791612</v>
      </c>
      <c r="G5" s="177">
        <f>average(D5:F5)</f>
        <v>3.377601301</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190</v>
      </c>
      <c r="D10" s="149">
        <f>'Ratios 2021'!D14</f>
        <v>1.350630249</v>
      </c>
      <c r="E10" s="149">
        <f>'Ratios 2022'!D14</f>
        <v>-0.6901536447</v>
      </c>
      <c r="F10" s="149">
        <f>'Ratios 2023'!D14</f>
        <v>-1.922876631</v>
      </c>
      <c r="G10" s="177">
        <f>average(D10:F10)</f>
        <v>-0.4208000089</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v>
      </c>
      <c r="E15" s="180">
        <f>'Ratios 2022'!D20</f>
        <v>0</v>
      </c>
      <c r="F15" s="180">
        <f>'Ratios 2023'!D20</f>
        <v>0</v>
      </c>
      <c r="G15" s="177">
        <f>average(D15:F15)</f>
        <v>0</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0.3705031108</v>
      </c>
      <c r="E20" s="163">
        <f>'Ratios 2022'!D26</f>
        <v>0.5571002437</v>
      </c>
      <c r="F20" s="163">
        <f>'Ratios 2023'!D26</f>
        <v>0.5229479294</v>
      </c>
      <c r="G20" s="181">
        <f>average(D20:F20)</f>
        <v>0.4835170946</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0.6597347616</v>
      </c>
      <c r="E25" s="163">
        <f>'Ratios 2022'!D33</f>
        <v>0.6544221489</v>
      </c>
      <c r="F25" s="163">
        <f>'Ratios 2023'!D33</f>
        <v>0.6382478413</v>
      </c>
      <c r="G25" s="181">
        <f>average(D25:F25)</f>
        <v>0.6508015839</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0.1299150922</v>
      </c>
      <c r="E30" s="163">
        <f>'Ratios 2022'!D38</f>
        <v>0.1200868141</v>
      </c>
      <c r="F30" s="163">
        <f>'Ratios 2023'!D38</f>
        <v>0.1300944684</v>
      </c>
      <c r="G30" s="181">
        <f>average(D30:F30)</f>
        <v>0.1266987916</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0.7046856966</v>
      </c>
      <c r="E35" s="163">
        <f>'Ratios 2022'!E41</f>
        <v>0.7056822769</v>
      </c>
      <c r="F35" s="163">
        <f>'Ratios 2023'!E41</f>
        <v>0.7220616646</v>
      </c>
      <c r="G35" s="181">
        <f t="shared" ref="G35:G37" si="1">average(D35:F35)</f>
        <v>0.7108098794</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0.194349883</v>
      </c>
      <c r="E36" s="163">
        <f>'Ratios 2022'!E42</f>
        <v>0.2029203051</v>
      </c>
      <c r="F36" s="163">
        <f>'Ratios 2023'!E42</f>
        <v>0.1891109096</v>
      </c>
      <c r="G36" s="181">
        <f t="shared" si="1"/>
        <v>0.1954603659</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0.1009644205</v>
      </c>
      <c r="E37" s="163">
        <f>'Ratios 2022'!E43</f>
        <v>0.09139741803</v>
      </c>
      <c r="F37" s="163">
        <f>'Ratios 2023'!E43</f>
        <v>0.08882742578</v>
      </c>
      <c r="G37" s="181">
        <f t="shared" si="1"/>
        <v>0.09372975476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6.974917876</v>
      </c>
      <c r="E42" s="166">
        <f>'Ratios 2022'!D49</f>
        <v>7.599101508</v>
      </c>
      <c r="F42" s="166">
        <f>'Ratios 2023'!D49</f>
        <v>8.243589459</v>
      </c>
      <c r="G42" s="183">
        <f>average(D42:F42)</f>
        <v>7.605869615</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1.838929436</v>
      </c>
      <c r="E47" s="149">
        <f>'Ratios 2022'!D54</f>
        <v>1.719069995</v>
      </c>
      <c r="F47" s="149">
        <f>'Ratios 2023'!D54</f>
        <v>1.926578594</v>
      </c>
      <c r="G47" s="177">
        <f>average(D47:F47)</f>
        <v>1.828192675</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0.2794810822</v>
      </c>
      <c r="E52" s="184">
        <f>'Ratios 2022'!D59</f>
        <v>0.2629598392</v>
      </c>
      <c r="F52" s="184">
        <f>'Ratios 2023'!D59</f>
        <v>0.2214158935</v>
      </c>
      <c r="G52" s="185">
        <f>average(D52:F52)</f>
        <v>0.2546189383</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IGNATIAN VOLUNTEER CORPS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IGNATIAN VOLUNTEER CORPS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355090.0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344475.0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844075.0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1543640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811847.0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811847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84422.0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-84422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6000.0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6000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2278186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IGNATIAN VOLUNTEER CORPS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105000</v>
      </c>
      <c r="D7" s="99">
        <v>10500.0</v>
      </c>
      <c r="E7" s="99">
        <v>42000.0</v>
      </c>
      <c r="F7" s="99">
        <v>52500.0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1174859</v>
      </c>
      <c r="D9" s="99">
        <v>980434.0</v>
      </c>
      <c r="E9" s="99">
        <v>130956.0</v>
      </c>
      <c r="F9" s="99">
        <v>63469.0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166273</v>
      </c>
      <c r="D11" s="99">
        <v>129807.0</v>
      </c>
      <c r="E11" s="99">
        <v>17808.0</v>
      </c>
      <c r="F11" s="99">
        <v>18658.0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23020</v>
      </c>
      <c r="D14" s="99">
        <v>0.0</v>
      </c>
      <c r="E14" s="99">
        <v>23020.0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146790</v>
      </c>
      <c r="D16" s="99">
        <v>58716.0</v>
      </c>
      <c r="E16" s="99">
        <v>88074.0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158397</v>
      </c>
      <c r="D20" s="99">
        <v>94338.0</v>
      </c>
      <c r="E20" s="99">
        <v>0.0</v>
      </c>
      <c r="F20" s="99">
        <v>64059.0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107802</v>
      </c>
      <c r="D22" s="99">
        <v>91827.0</v>
      </c>
      <c r="E22" s="99">
        <v>15975.0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16800</v>
      </c>
      <c r="D25" s="99">
        <v>4800.0</v>
      </c>
      <c r="E25" s="99">
        <v>9600.0</v>
      </c>
      <c r="F25" s="99">
        <v>2400.0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39174</v>
      </c>
      <c r="D26" s="99">
        <v>12636.0</v>
      </c>
      <c r="E26" s="99">
        <v>13269.0</v>
      </c>
      <c r="F26" s="99">
        <v>13269.0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91527</v>
      </c>
      <c r="D28" s="99">
        <v>83756.0</v>
      </c>
      <c r="E28" s="99">
        <v>7771.0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9362</v>
      </c>
      <c r="D29" s="99">
        <v>6553.0</v>
      </c>
      <c r="E29" s="99">
        <v>2809.0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7064</v>
      </c>
      <c r="D31" s="99">
        <v>4945.0</v>
      </c>
      <c r="E31" s="99">
        <v>2119.0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29858</v>
      </c>
      <c r="D32" s="99">
        <v>0.0</v>
      </c>
      <c r="E32" s="99">
        <v>29858.0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45986</v>
      </c>
      <c r="D34" s="99">
        <v>30986.0</v>
      </c>
      <c r="E34" s="99">
        <v>15000.0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42270</v>
      </c>
      <c r="D35" s="99">
        <v>18991.0</v>
      </c>
      <c r="E35" s="99">
        <v>18623.0</v>
      </c>
      <c r="F35" s="99">
        <v>4656.0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10630</v>
      </c>
      <c r="D36" s="99">
        <v>4794.0</v>
      </c>
      <c r="E36" s="99">
        <v>4669.0</v>
      </c>
      <c r="F36" s="99">
        <v>1167.0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9880</v>
      </c>
      <c r="D37" s="99">
        <v>6553.0</v>
      </c>
      <c r="E37" s="99">
        <v>3327.0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7298</v>
      </c>
      <c r="D38" s="99">
        <v>5028.0</v>
      </c>
      <c r="E38" s="99">
        <v>1135.0</v>
      </c>
      <c r="F38" s="99">
        <v>1135.0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2191990</v>
      </c>
      <c r="D40" s="104">
        <f t="shared" si="2"/>
        <v>1544664</v>
      </c>
      <c r="E40" s="104">
        <f t="shared" si="2"/>
        <v>426013</v>
      </c>
      <c r="F40" s="104">
        <f t="shared" si="2"/>
        <v>221313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IGNATIAN VOLUNTEER CORPS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922166.0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101362.0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377848.0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13888.0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45996.0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45996.0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3612.0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1418876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93771.0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675842.0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396549.0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1166162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246714.0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6000.0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252714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1418876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IGNATIAN VOLUNTEER CORPS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2191990</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7064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2184926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182077.1667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922166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5.064698759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246714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2191990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182665.8333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1.350630249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2191990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182665.8333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5.064698759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844075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2278186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0.3705031108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1279859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166273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1446132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2191990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0.6597347616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166273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1279859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0.1299150922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1544664</v>
      </c>
      <c r="E41" s="165">
        <f t="shared" ref="E41:E44" si="1">D41/$D$44</f>
        <v>0.7046856966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426013</v>
      </c>
      <c r="E42" s="165">
        <f t="shared" si="1"/>
        <v>0.194349883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221313</v>
      </c>
      <c r="E43" s="165">
        <f t="shared" si="1"/>
        <v>0.1009644205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2191990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1543640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221313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6.974917876</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1415264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769613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1.838929436</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396549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1418876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0.2794810822</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IGNATIAN VOLUNTEER CORPS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326190.0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1378866.0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1705056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867038.0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867038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21125.0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123642.0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-123642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5500.0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5500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2475077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IGNATIAN VOLUNTEER CORPS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105000</v>
      </c>
      <c r="D7" s="99">
        <v>10500.0</v>
      </c>
      <c r="E7" s="99">
        <v>63000.0</v>
      </c>
      <c r="F7" s="99">
        <v>31500.0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1329329</v>
      </c>
      <c r="D9" s="99">
        <v>1097476.0</v>
      </c>
      <c r="E9" s="99">
        <v>138659.0</v>
      </c>
      <c r="F9" s="99">
        <v>93194.0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172244</v>
      </c>
      <c r="D11" s="99">
        <v>134316.0</v>
      </c>
      <c r="E11" s="99">
        <v>19196.0</v>
      </c>
      <c r="F11" s="99">
        <v>18732.0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20411</v>
      </c>
      <c r="D14" s="99">
        <v>0.0</v>
      </c>
      <c r="E14" s="99">
        <v>20411.0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151064</v>
      </c>
      <c r="D16" s="99">
        <v>60426.0</v>
      </c>
      <c r="E16" s="99">
        <v>90638.0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164574</v>
      </c>
      <c r="D20" s="99">
        <v>109444.0</v>
      </c>
      <c r="E20" s="99">
        <v>0.0</v>
      </c>
      <c r="F20" s="99">
        <v>55130.0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110422</v>
      </c>
      <c r="D22" s="99">
        <v>97790.0</v>
      </c>
      <c r="E22" s="99">
        <v>12632.0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12600</v>
      </c>
      <c r="D25" s="99">
        <v>300.0</v>
      </c>
      <c r="E25" s="99">
        <v>9840.0</v>
      </c>
      <c r="F25" s="99">
        <v>2460.0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45055</v>
      </c>
      <c r="D26" s="99">
        <v>21813.0</v>
      </c>
      <c r="E26" s="99">
        <v>11621.0</v>
      </c>
      <c r="F26" s="99">
        <v>11621.0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13096</v>
      </c>
      <c r="D29" s="99">
        <v>9167.0</v>
      </c>
      <c r="E29" s="99">
        <v>3929.0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22331</v>
      </c>
      <c r="D31" s="99">
        <v>15632.0</v>
      </c>
      <c r="E31" s="99">
        <v>6699.0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26860</v>
      </c>
      <c r="D32" s="99">
        <v>0.0</v>
      </c>
      <c r="E32" s="99">
        <v>26860.0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145371</v>
      </c>
      <c r="D34" s="99">
        <v>124284.0</v>
      </c>
      <c r="E34" s="99">
        <v>21087.0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76467</v>
      </c>
      <c r="D35" s="99">
        <v>27748.0</v>
      </c>
      <c r="E35" s="99">
        <v>38975.0</v>
      </c>
      <c r="F35" s="99">
        <v>9744.0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26028</v>
      </c>
      <c r="D36" s="99">
        <v>6788.0</v>
      </c>
      <c r="E36" s="99">
        <v>19240.0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138</v>
      </c>
      <c r="C37" s="98">
        <f t="shared" si="1"/>
        <v>20161</v>
      </c>
      <c r="D37" s="99">
        <v>8295.0</v>
      </c>
      <c r="E37" s="99">
        <v>11866.0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13936</v>
      </c>
      <c r="D38" s="99">
        <v>8435.0</v>
      </c>
      <c r="E38" s="99">
        <v>3506.0</v>
      </c>
      <c r="F38" s="99">
        <v>1995.0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2454949</v>
      </c>
      <c r="D40" s="104">
        <f t="shared" si="2"/>
        <v>1732414</v>
      </c>
      <c r="E40" s="104">
        <f t="shared" si="2"/>
        <v>498159</v>
      </c>
      <c r="F40" s="104">
        <f t="shared" si="2"/>
        <v>224376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IGNATIAN VOLUNTEER CORPS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610220.0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500061.0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428613.0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29111.0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83250.0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47131.0</v>
      </c>
      <c r="E12" s="109">
        <f>D11-D12</f>
        <v>36119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3612.0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1607736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103114.0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809010.0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422770.0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1334894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-141191.0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414033.0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272842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1607736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