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<sst xmlns="http://schemas.openxmlformats.org/spreadsheetml/2006/main" count="877" uniqueCount="257">
  <si>
    <t>THE CLASSICAL ACADEMY OF SARASOTA</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</si>
  <si>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</si>
  <si>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</si>
  <si>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</si>
  <si>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</si>
  <si>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</si>
  <si>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</si>
  <si>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</si>
  <si>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</si>
  <si>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</si>
  <si>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</si>
  <si>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</si>
  <si>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</si>
  <si>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</si>
  <si>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</si>
  <si>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</si>
  <si>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</si>
  <si>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</si>
  <si>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</si>
  <si>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</si>
  <si>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</si>
  <si>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</si>
  <si>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</si>
  <si>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</si>
  <si>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</si>
  <si>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</si>
  <si>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</si>
  <si>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</si>
  <si>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</si>
  <si>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</si>
  <si>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</si>
  <si>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</si>
  <si>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</si>
  <si>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</si>
  <si>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</si>
  <si>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</si>
  <si>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</si>
  <si>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</si>
  <si>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</si>
  <si>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</si>
  <si>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</si>
  <si>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</si>
  <si>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</si>
  <si>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</si>
  <si>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</si>
  <si>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</si>
  <si>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</si>
  <si>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</si>
  <si>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</si>
  <si>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</si>
  <si>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</si>
  <si>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</si>
  <si>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</si>
  <si>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</si>
  <si>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</si>
  <si>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</si>
  <si>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</si>
  <si>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</si>
  <si>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</si>
  <si>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</si>
  <si>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</si>
  <si>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</si>
  <si>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</si>
  <si>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</si>
  <si>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STUDENT ACTIVITIES</t>
  </si>
  <si>
    <t>TUITION</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</si>
  <si>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</si>
  <si>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</si>
  <si>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</si>
  <si>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</si>
  <si>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</si>
  <si>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</si>
  <si>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</si>
  <si>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</si>
  <si>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</si>
  <si>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</si>
  <si>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</si>
  <si>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</si>
  <si>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</si>
  <si>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</si>
  <si>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</si>
  <si>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</si>
  <si>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</si>
  <si>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</si>
  <si>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</si>
  <si>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</si>
  <si>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</si>
  <si>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</si>
  <si>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</si>
  <si>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</si>
  <si>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</si>
  <si>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</si>
  <si>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</si>
  <si>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</si>
  <si>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</si>
  <si>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</si>
  <si>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</si>
  <si>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</si>
  <si>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t>
  </si>
  <si>
    <t>PPP Loan Forgiveness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</si>
  <si>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</si>
  <si>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</si>
  <si>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</si>
  <si>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</si>
  <si>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</si>
  <si>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</si>
  <si>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</si>
  <si>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</si>
  <si>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</si>
  <si>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</si>
  <si>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</si>
  <si>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</si>
  <si>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</si>
  <si>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</si>
  <si>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</si>
  <si>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</si>
  <si>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</si>
  <si>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</si>
  <si>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</si>
  <si>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</si>
  <si>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</si>
  <si>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</si>
  <si>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</si>
  <si>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</si>
  <si>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</si>
  <si>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</si>
  <si>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</si>
  <si>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</si>
  <si>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</si>
  <si>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</si>
  <si>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</si>
  <si>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</si>
  <si>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</si>
  <si>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</si>
  <si>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</si>
  <si>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</si>
  <si>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</si>
  <si>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CLASSROOM SUPPLIES</t>
  </si>
  <si>
    <t xml:space="preserve"> SMALL EQUIPMENT</t>
  </si>
  <si>
    <t>BAD DEBT EXPENSE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</si>
  <si>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</si>
  <si>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</si>
  <si>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</si>
  <si>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</si>
  <si>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</si>
  <si>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</si>
  <si>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</si>
  <si>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</si>
  <si>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</si>
  <si>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</si>
  <si>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</si>
  <si>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</si>
  <si>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</si>
  <si>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</si>
  <si>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</si>
  <si>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</si>
  <si>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</si>
  <si>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</si>
  <si>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</si>
  <si>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</si>
  <si>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</si>
  <si>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</si>
  <si>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</si>
  <si>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</si>
  <si>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</si>
  <si>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</si>
  <si>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</si>
  <si>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</si>
  <si>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</si>
  <si>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</si>
  <si>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</si>
  <si>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</si>
  <si>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</si>
  <si>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</si>
  <si>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</si>
  <si>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</si>
  <si>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</si>
  <si>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</si>
  <si>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</si>
  <si>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</si>
  <si>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</si>
  <si>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</si>
  <si>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</si>
  <si>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</si>
  <si>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</si>
  <si>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</si>
  <si>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</si>
  <si>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</si>
  <si>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</si>
  <si>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</si>
  <si>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</si>
  <si>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</si>
  <si>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</si>
  <si>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</si>
  <si>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</si>
  <si>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</si>
  <si>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</si>
  <si>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</si>
  <si>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</si>
  <si>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</si>
  <si>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</si>
  <si>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</si>
  <si>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</si>
  <si>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</si>
  <si>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</si>
  <si>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</si>
  <si>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</si>
  <si>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</si>
  <si>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</si>
  <si>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</si>
  <si>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</si>
  <si>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</si>
  <si>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</si>
  <si>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</si>
  <si>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</si>
  <si>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</si>
  <si>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</si>
  <si>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</si>
  <si>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</si>
  <si>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</si>
  <si>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</si>
  <si>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</si>
  <si>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</si>
  <si>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</si>
  <si>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</si>
  <si>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</si>
  <si>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</si>
  <si>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</si>
  <si>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</si>
  <si>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</si>
  <si>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</si>
  <si>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</si>
  <si>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</si>
  <si>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</si>
  <si>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</si>
  <si>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</si>
  <si>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</si>
  <si>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</si>
  <si>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</si>
  <si>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</si>
  <si>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</si>
  <si>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DONOR CONTRIBUTION REPAYMENT</t>
  </si>
  <si>
    <t>SMALL EQUIPMENT</t>
  </si>
  <si>
    <t>x</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</si>
  <si>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</si>
  <si>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</si>
  <si>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MISCELLANEOUS INCOME</t>
  </si>
  <si>
    <t>STUDENT ACTIVITIES EXP</t>
  </si>
  <si>
    <t>SUPPLIES AND MATERIALS</t>
  </si>
  <si>
    <t>DONOR CONTRIBUTION RETURN</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</si>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</sst>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THE CLASSICAL ACADEMY OF SARASOTA</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2022'!C40</f>
        <v>7972944</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2022'!C31</f>
        <v>66387</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7906557</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658879.75</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2022'!E2+'Balance Sheet 2022'!E3</f>
        <v>1196037</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1.815258399</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2022'!E30</f>
        <v>4023733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2022'!C40</f>
        <v>7972944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664412</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6.056081167</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2022'!C40</f>
        <v>7972944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664412</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0</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1.815258399</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2022'!E2:E7,'Revenues 2022'!F10:F15)</f>
        <v>6100119</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2022'!F44</f>
        <v>7670052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0.7953165115</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2022'!C7:C9)</f>
        <v>4257096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2022'!C10:C12)</f>
        <v>741428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4998524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2022'!C40</f>
        <v>7972944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0.6269357969</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2022'!C10:C11)</f>
        <v>430225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2022'!C7:C9)</f>
        <v>4257096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0.1010606761</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244</v>
      </c>
      <c r="D41" s="75">
        <f>'Expenses 2022'!D40</f>
        <v>7322621</v>
      </c>
      <c r="E41" s="165">
        <f t="shared" ref="E41:E44" si="1">D41/$D$44</f>
        <v>0.918433768</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2022'!E40</f>
        <v>557027</v>
      </c>
      <c r="E42" s="165">
        <f t="shared" si="1"/>
        <v>0.06986465727</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2022'!F40</f>
        <v>93296</v>
      </c>
      <c r="E43" s="165">
        <f t="shared" si="1"/>
        <v>0.01170157473</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7972944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2022'!F9</f>
        <v>641032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2022'!F40</f>
        <v>93296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6.870948379</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2022'!E2:E10)</f>
        <v>1554524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2022'!E19:E22)</f>
        <v>288883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5.381154308</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2022'!E25:E26)</f>
        <v>5407942</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2022'!E18</f>
        <v>10086123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0.5361764872</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THE CLASSICAL ACADEMY OF SARASOTA</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891481.0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1750636.0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2642117</v>
      </c>
      <c r="G9" s="58"/>
      <c r="H9" s="58"/>
      <c r="I9" s="58"/>
      <c r="J9" s="58"/>
      <c r="K9" s="58"/>
      <c r="L9" s="58"/>
      <c r="M9" s="58"/>
      <c r="N9" s="58"/>
      <c r="O9" s="58"/>
      <c r="P9" s="58"/>
      <c r="Q9" s="58"/>
      <c r="R9" s="58"/>
      <c r="S9" s="58"/>
      <c r="T9" s="58"/>
      <c r="U9" s="58"/>
      <c r="V9" s="58"/>
      <c r="W9" s="58"/>
      <c r="X9" s="58"/>
      <c r="Y9" s="58"/>
      <c r="Z9" s="58"/>
    </row>
    <row r="10">
      <c r="A10" s="44" t="s">
        <v>62</v>
      </c>
      <c r="B10" s="59" t="s">
        <v>63</v>
      </c>
      <c r="C10" s="60" t="s">
        <v>65</v>
      </c>
      <c r="D10" s="15"/>
      <c r="E10" s="15"/>
      <c r="F10" s="48">
        <v>7070562.0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64</v>
      </c>
      <c r="D11" s="61"/>
      <c r="E11" s="61"/>
      <c r="F11" s="62">
        <v>382406.0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7452968</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159796.0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245</v>
      </c>
      <c r="D26" s="50">
        <v>0.0</v>
      </c>
      <c r="E26" s="50">
        <v>7400000.0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7486577.0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-86577</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-86577</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741724.0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338112.0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403612</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246</v>
      </c>
      <c r="D39" s="74"/>
      <c r="E39" s="48">
        <v>80808.0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80808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10652724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THE CLASSICAL ACADEMY OF SARASOTA</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91350</v>
      </c>
      <c r="D7" s="99">
        <v>85868.0</v>
      </c>
      <c r="E7" s="99">
        <v>4568.0</v>
      </c>
      <c r="F7" s="99">
        <v>914.0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5438968</v>
      </c>
      <c r="D9" s="99">
        <v>5112630.0</v>
      </c>
      <c r="E9" s="99">
        <v>271948.0</v>
      </c>
      <c r="F9" s="99">
        <v>54390.0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65708</v>
      </c>
      <c r="D10" s="99">
        <v>61766.0</v>
      </c>
      <c r="E10" s="99">
        <v>3285.0</v>
      </c>
      <c r="F10" s="99">
        <v>657.0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525282</v>
      </c>
      <c r="D11" s="99">
        <v>493767.0</v>
      </c>
      <c r="E11" s="99">
        <v>26263.0</v>
      </c>
      <c r="F11" s="99">
        <v>5252.0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407523</v>
      </c>
      <c r="D12" s="99">
        <v>383072.0</v>
      </c>
      <c r="E12" s="99">
        <v>20376.0</v>
      </c>
      <c r="F12" s="99">
        <v>4075.0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17256</v>
      </c>
      <c r="D15" s="99">
        <v>10353.0</v>
      </c>
      <c r="E15" s="99">
        <v>6040.0</v>
      </c>
      <c r="F15" s="99">
        <v>863.0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163974</v>
      </c>
      <c r="D16" s="99">
        <v>98384.0</v>
      </c>
      <c r="E16" s="99">
        <v>57391.0</v>
      </c>
      <c r="F16" s="99">
        <v>8199.0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202640</v>
      </c>
      <c r="D20" s="99">
        <v>172869.0</v>
      </c>
      <c r="E20" s="99">
        <v>25673.0</v>
      </c>
      <c r="F20" s="99">
        <v>4098.0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21694</v>
      </c>
      <c r="D21" s="99">
        <v>18874.0</v>
      </c>
      <c r="E21" s="99">
        <v>1952.0</v>
      </c>
      <c r="F21" s="99">
        <v>868.0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3474</v>
      </c>
      <c r="D22" s="99">
        <v>3023.0</v>
      </c>
      <c r="E22" s="99">
        <v>312.0</v>
      </c>
      <c r="F22" s="99">
        <v>139.0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1145069</v>
      </c>
      <c r="D25" s="99">
        <v>1030562.0</v>
      </c>
      <c r="E25" s="99">
        <v>114507.0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18073</v>
      </c>
      <c r="D26" s="99">
        <v>15723.0</v>
      </c>
      <c r="E26" s="99">
        <v>1627.0</v>
      </c>
      <c r="F26" s="99">
        <v>723.0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90402</v>
      </c>
      <c r="D29" s="99">
        <v>81362.0</v>
      </c>
      <c r="E29" s="99">
        <v>9040.0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78993</v>
      </c>
      <c r="D31" s="99">
        <v>71093.0</v>
      </c>
      <c r="E31" s="99">
        <v>7900.0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115567</v>
      </c>
      <c r="D32" s="99">
        <v>98231.0</v>
      </c>
      <c r="E32" s="99">
        <v>9246.0</v>
      </c>
      <c r="F32" s="99">
        <v>8090.0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247</v>
      </c>
      <c r="C34" s="98">
        <f t="shared" si="1"/>
        <v>337647</v>
      </c>
      <c r="D34" s="99">
        <v>337647.0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248</v>
      </c>
      <c r="C35" s="98">
        <f t="shared" si="1"/>
        <v>241963</v>
      </c>
      <c r="D35" s="99">
        <v>210507.0</v>
      </c>
      <c r="E35" s="99">
        <v>21777.0</v>
      </c>
      <c r="F35" s="99">
        <v>9679.0</v>
      </c>
      <c r="G35" s="43"/>
      <c r="H35" s="43"/>
      <c r="I35" s="43"/>
      <c r="J35" s="43"/>
      <c r="K35" s="43"/>
      <c r="L35" s="43"/>
      <c r="M35" s="43"/>
      <c r="N35" s="43"/>
      <c r="O35" s="43"/>
      <c r="P35" s="43"/>
      <c r="Q35" s="43"/>
      <c r="R35" s="43"/>
      <c r="S35" s="43"/>
      <c r="T35" s="43"/>
      <c r="U35" s="43"/>
      <c r="V35" s="43"/>
      <c r="W35" s="43"/>
      <c r="X35" s="43"/>
      <c r="Y35" s="43"/>
      <c r="Z35" s="43"/>
    </row>
    <row r="36">
      <c r="A36" s="45" t="s">
        <v>50</v>
      </c>
      <c r="B36" s="60" t="s">
        <v>249</v>
      </c>
      <c r="C36" s="98">
        <f t="shared" si="1"/>
        <v>200000</v>
      </c>
      <c r="D36" s="99">
        <v>0.0</v>
      </c>
      <c r="E36" s="99">
        <v>0.0</v>
      </c>
      <c r="F36" s="99">
        <v>200000.0</v>
      </c>
      <c r="G36" s="43"/>
      <c r="H36" s="43"/>
      <c r="I36" s="43"/>
      <c r="J36" s="43"/>
      <c r="K36" s="43"/>
      <c r="L36" s="43"/>
      <c r="M36" s="43"/>
      <c r="N36" s="43"/>
      <c r="O36" s="43"/>
      <c r="P36" s="43"/>
      <c r="Q36" s="43"/>
      <c r="R36" s="43"/>
      <c r="S36" s="43"/>
      <c r="T36" s="43"/>
      <c r="U36" s="43"/>
      <c r="V36" s="43"/>
      <c r="W36" s="43"/>
      <c r="X36" s="43"/>
      <c r="Y36" s="43"/>
      <c r="Z36" s="43"/>
    </row>
    <row r="37">
      <c r="A37" s="45" t="s">
        <v>52</v>
      </c>
      <c r="B37" s="60" t="s">
        <v>139</v>
      </c>
      <c r="C37" s="98">
        <f t="shared" si="1"/>
        <v>187299</v>
      </c>
      <c r="D37" s="99">
        <v>187299.0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145920</v>
      </c>
      <c r="D38" s="99">
        <v>118883.0</v>
      </c>
      <c r="E38" s="99">
        <v>18694.0</v>
      </c>
      <c r="F38" s="99">
        <v>8343.0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9498802</v>
      </c>
      <c r="D40" s="104">
        <f t="shared" si="2"/>
        <v>8591913</v>
      </c>
      <c r="E40" s="104">
        <f t="shared" si="2"/>
        <v>600599</v>
      </c>
      <c r="F40" s="104">
        <f t="shared" si="2"/>
        <v>306290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CLASSICAL ACADEMY OF SARASOTA</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993983.0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3729586.0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115845.0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863.0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294809.0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1646441.0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361467.0</v>
      </c>
      <c r="E12" s="109">
        <f>D11-D12</f>
        <v>1284974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2945.0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3654095.0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10077100</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156424.0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2109034.0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1931051.0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361913.0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4558422</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5154600.0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364078.0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5518678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10077100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THE CLASSICAL ACADEMY OF SARASOTA</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2023'!C40</f>
        <v>9498802</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2023'!C31</f>
        <v>78993</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9419809</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784984.0833</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2023'!E2+'Balance Sheet 2023'!E3</f>
        <v>4723569</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6.017407359</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2023'!E30</f>
        <v>5154600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2023'!C40</f>
        <v>9498802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791566.8333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6.511894868</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2023'!C40</f>
        <v>9498802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791566.8333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0</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6.017407359</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2023'!E2:E7,'Revenues 2023'!F10:F15)</f>
        <v>7070562</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2023'!F44</f>
        <v>10652724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0.6637327692</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2023'!C7:C9)</f>
        <v>5530318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2023'!C10:C12)</f>
        <v>998513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6528831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2023'!C40</f>
        <v>9498802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0.6873320446</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2023'!C10:C11)</f>
        <v>590990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2023'!C7:C9)</f>
        <v>5530318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0.1068636559</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250</v>
      </c>
      <c r="D41" s="75">
        <f>'Expenses 2023'!D40</f>
        <v>8591913</v>
      </c>
      <c r="E41" s="165">
        <f t="shared" ref="E41:E44" si="1">D41/$D$44</f>
        <v>0.9045259602</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2023'!E40</f>
        <v>600599</v>
      </c>
      <c r="E42" s="165">
        <f t="shared" si="1"/>
        <v>0.06322892087</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2023'!F40</f>
        <v>306290</v>
      </c>
      <c r="E43" s="165">
        <f t="shared" si="1"/>
        <v>0.03224511891</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9498802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2023'!F9</f>
        <v>2642117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2023'!F40</f>
        <v>306290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8.62619413</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2023'!E2:E10)</f>
        <v>5135086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2023'!E19:E22)</f>
        <v>2265458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2.266687796</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2023'!E25:E26)</f>
        <v>1931051</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2023'!E18</f>
        <v>10077100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0.1916276508</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THE CLASSICAL ACADEMY OF SARASOTA</v>
      </c>
      <c r="B1" s="2" t="s">
        <v>251</v>
      </c>
      <c r="C1" s="139"/>
      <c r="D1" s="139"/>
      <c r="E1" s="139"/>
      <c r="F1" s="140"/>
      <c r="G1" s="140"/>
      <c r="H1" s="140"/>
      <c r="I1" s="43"/>
      <c r="J1" s="43"/>
      <c r="K1" s="43"/>
      <c r="L1" s="43"/>
      <c r="M1" s="43"/>
      <c r="N1" s="43"/>
      <c r="O1" s="43"/>
      <c r="P1" s="43"/>
      <c r="Q1" s="43"/>
      <c r="R1" s="43"/>
      <c r="S1" s="43"/>
      <c r="T1" s="43"/>
      <c r="U1" s="43"/>
      <c r="V1" s="43"/>
      <c r="W1" s="43"/>
      <c r="X1" s="43"/>
      <c r="Y1" s="43"/>
    </row>
    <row r="2">
      <c r="A2" s="141" t="s">
        <v>183</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184</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252</v>
      </c>
      <c r="E4" s="45" t="s">
        <v>253</v>
      </c>
      <c r="F4" s="45" t="s">
        <v>254</v>
      </c>
      <c r="G4" s="59" t="s">
        <v>255</v>
      </c>
      <c r="H4" s="59"/>
      <c r="I4" s="43"/>
      <c r="J4" s="43"/>
      <c r="K4" s="43"/>
      <c r="L4" s="43"/>
      <c r="M4" s="43"/>
      <c r="N4" s="43"/>
      <c r="O4" s="43"/>
      <c r="P4" s="43"/>
      <c r="Q4" s="43"/>
      <c r="R4" s="43"/>
      <c r="S4" s="43"/>
      <c r="T4" s="43"/>
      <c r="U4" s="43"/>
      <c r="V4" s="43"/>
      <c r="W4" s="43"/>
      <c r="X4" s="43"/>
      <c r="Y4" s="43"/>
    </row>
    <row r="5">
      <c r="A5" s="139"/>
      <c r="B5" s="49"/>
      <c r="C5" s="148" t="s">
        <v>183</v>
      </c>
      <c r="D5" s="177">
        <f>'Ratios 2021'!D8</f>
        <v>6.475894899</v>
      </c>
      <c r="E5" s="177">
        <f>'Ratios 2022'!D8</f>
        <v>1.815258399</v>
      </c>
      <c r="F5" s="177">
        <f>'Ratios 2023'!D8</f>
        <v>6.017407359</v>
      </c>
      <c r="G5" s="177">
        <f>average(D5:F5)</f>
        <v>4.769520219</v>
      </c>
      <c r="H5" s="150" t="s">
        <v>190</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191</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192</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252</v>
      </c>
      <c r="E9" s="45" t="s">
        <v>253</v>
      </c>
      <c r="F9" s="45" t="s">
        <v>254</v>
      </c>
      <c r="G9" s="59" t="s">
        <v>255</v>
      </c>
      <c r="H9" s="59"/>
      <c r="I9" s="43"/>
      <c r="J9" s="43"/>
      <c r="K9" s="43"/>
      <c r="L9" s="43"/>
      <c r="M9" s="43"/>
      <c r="N9" s="43"/>
      <c r="O9" s="43"/>
      <c r="P9" s="43"/>
      <c r="Q9" s="43"/>
      <c r="R9" s="43"/>
      <c r="S9" s="43"/>
      <c r="T9" s="43"/>
      <c r="U9" s="43"/>
      <c r="V9" s="43"/>
      <c r="W9" s="43"/>
      <c r="X9" s="43"/>
      <c r="Y9" s="43"/>
    </row>
    <row r="10">
      <c r="A10" s="139"/>
      <c r="B10" s="49"/>
      <c r="C10" s="148" t="s">
        <v>191</v>
      </c>
      <c r="D10" s="149">
        <f>'Ratios 2021'!D14</f>
        <v>10.68819294</v>
      </c>
      <c r="E10" s="149">
        <f>'Ratios 2022'!D14</f>
        <v>6.056081167</v>
      </c>
      <c r="F10" s="149">
        <f>'Ratios 2023'!D14</f>
        <v>6.511894868</v>
      </c>
      <c r="G10" s="177">
        <f>average(D10:F10)</f>
        <v>7.752056324</v>
      </c>
      <c r="H10" s="150" t="s">
        <v>190</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196</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197</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252</v>
      </c>
      <c r="E14" s="45" t="s">
        <v>253</v>
      </c>
      <c r="F14" s="45" t="s">
        <v>254</v>
      </c>
      <c r="G14" s="59" t="s">
        <v>255</v>
      </c>
      <c r="H14" s="59"/>
      <c r="I14" s="43"/>
      <c r="J14" s="43"/>
      <c r="K14" s="43"/>
      <c r="L14" s="43"/>
      <c r="M14" s="43"/>
      <c r="N14" s="43"/>
      <c r="O14" s="43"/>
      <c r="P14" s="43"/>
      <c r="Q14" s="43"/>
      <c r="R14" s="43"/>
      <c r="S14" s="43"/>
      <c r="T14" s="43"/>
      <c r="U14" s="43"/>
      <c r="V14" s="43"/>
      <c r="W14" s="43"/>
      <c r="X14" s="43"/>
      <c r="Y14" s="43"/>
    </row>
    <row r="15">
      <c r="A15" s="139"/>
      <c r="B15" s="49"/>
      <c r="C15" s="148" t="s">
        <v>199</v>
      </c>
      <c r="D15" s="180">
        <f>'Ratios 2021'!D20</f>
        <v>0</v>
      </c>
      <c r="E15" s="180">
        <f>'Ratios 2022'!D20</f>
        <v>0</v>
      </c>
      <c r="F15" s="180">
        <f>'Ratios 2023'!D20</f>
        <v>0</v>
      </c>
      <c r="G15" s="177">
        <f>average(D15:F15)</f>
        <v>0</v>
      </c>
      <c r="H15" s="150" t="s">
        <v>190</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201</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202</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252</v>
      </c>
      <c r="E19" s="45" t="s">
        <v>253</v>
      </c>
      <c r="F19" s="45" t="s">
        <v>254</v>
      </c>
      <c r="G19" s="59" t="s">
        <v>255</v>
      </c>
      <c r="H19" s="59"/>
      <c r="I19" s="43"/>
      <c r="J19" s="43"/>
      <c r="K19" s="43"/>
      <c r="L19" s="43"/>
      <c r="M19" s="43"/>
      <c r="N19" s="43"/>
      <c r="O19" s="43"/>
      <c r="P19" s="43"/>
      <c r="Q19" s="43"/>
      <c r="R19" s="43"/>
      <c r="S19" s="43"/>
      <c r="T19" s="43"/>
      <c r="U19" s="43"/>
      <c r="V19" s="43"/>
      <c r="W19" s="43"/>
      <c r="X19" s="43"/>
      <c r="Y19" s="43"/>
    </row>
    <row r="20">
      <c r="A20" s="139"/>
      <c r="B20" s="49"/>
      <c r="C20" s="148" t="s">
        <v>201</v>
      </c>
      <c r="D20" s="163">
        <f>'Ratios 2021'!D26</f>
        <v>0.6090625099</v>
      </c>
      <c r="E20" s="163">
        <f>'Ratios 2022'!D26</f>
        <v>0.7953165115</v>
      </c>
      <c r="F20" s="163">
        <f>'Ratios 2023'!D26</f>
        <v>0.6637327692</v>
      </c>
      <c r="G20" s="181">
        <f>average(D20:F20)</f>
        <v>0.6893705969</v>
      </c>
      <c r="H20" s="150" t="s">
        <v>205</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206</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207</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252</v>
      </c>
      <c r="E24" s="45" t="s">
        <v>253</v>
      </c>
      <c r="F24" s="45" t="s">
        <v>254</v>
      </c>
      <c r="G24" s="59" t="s">
        <v>255</v>
      </c>
      <c r="H24" s="59"/>
      <c r="I24" s="43"/>
      <c r="J24" s="43"/>
      <c r="K24" s="43"/>
      <c r="L24" s="43"/>
      <c r="M24" s="43"/>
      <c r="N24" s="43"/>
      <c r="O24" s="43"/>
      <c r="P24" s="43"/>
      <c r="Q24" s="43"/>
      <c r="R24" s="43"/>
      <c r="S24" s="43"/>
      <c r="T24" s="43"/>
      <c r="U24" s="43"/>
      <c r="V24" s="43"/>
      <c r="W24" s="43"/>
      <c r="X24" s="43"/>
      <c r="Y24" s="43"/>
    </row>
    <row r="25">
      <c r="A25" s="139"/>
      <c r="B25" s="49"/>
      <c r="C25" s="148" t="s">
        <v>211</v>
      </c>
      <c r="D25" s="163">
        <f>'Ratios 2021'!D33</f>
        <v>0.7335784178</v>
      </c>
      <c r="E25" s="163">
        <f>'Ratios 2022'!D33</f>
        <v>0.6269357969</v>
      </c>
      <c r="F25" s="163">
        <f>'Ratios 2023'!D33</f>
        <v>0.6873320446</v>
      </c>
      <c r="G25" s="181">
        <f>average(D25:F25)</f>
        <v>0.6826154198</v>
      </c>
      <c r="H25" s="150" t="s">
        <v>212</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213</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214</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252</v>
      </c>
      <c r="E29" s="45" t="s">
        <v>253</v>
      </c>
      <c r="F29" s="45" t="s">
        <v>254</v>
      </c>
      <c r="G29" s="59" t="s">
        <v>255</v>
      </c>
      <c r="H29" s="59"/>
      <c r="I29" s="43"/>
      <c r="J29" s="43"/>
      <c r="K29" s="43"/>
      <c r="L29" s="43"/>
      <c r="M29" s="43"/>
      <c r="N29" s="43"/>
      <c r="O29" s="43"/>
      <c r="P29" s="43"/>
      <c r="Q29" s="43"/>
      <c r="R29" s="43"/>
      <c r="S29" s="43"/>
      <c r="T29" s="43"/>
      <c r="U29" s="43"/>
      <c r="V29" s="43"/>
      <c r="W29" s="43"/>
      <c r="X29" s="43"/>
      <c r="Y29" s="43"/>
    </row>
    <row r="30">
      <c r="A30" s="139"/>
      <c r="B30" s="49"/>
      <c r="C30" s="148" t="s">
        <v>213</v>
      </c>
      <c r="D30" s="163">
        <f>'Ratios 2021'!D38</f>
        <v>0.1186550086</v>
      </c>
      <c r="E30" s="163">
        <f>'Ratios 2022'!D38</f>
        <v>0.1010606761</v>
      </c>
      <c r="F30" s="163">
        <f>'Ratios 2023'!D38</f>
        <v>0.1068636559</v>
      </c>
      <c r="G30" s="181">
        <f>average(D30:F30)</f>
        <v>0.1088597802</v>
      </c>
      <c r="H30" s="150" t="s">
        <v>216</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217</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218</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252</v>
      </c>
      <c r="E34" s="45" t="s">
        <v>253</v>
      </c>
      <c r="F34" s="45" t="s">
        <v>254</v>
      </c>
      <c r="G34" s="59" t="s">
        <v>255</v>
      </c>
      <c r="H34" s="59"/>
      <c r="I34" s="43"/>
      <c r="J34" s="43"/>
      <c r="K34" s="43"/>
      <c r="L34" s="43"/>
      <c r="M34" s="43"/>
      <c r="N34" s="43"/>
      <c r="O34" s="43"/>
      <c r="P34" s="43"/>
      <c r="Q34" s="43"/>
      <c r="R34" s="43"/>
      <c r="S34" s="43"/>
      <c r="T34" s="43"/>
      <c r="U34" s="43"/>
      <c r="V34" s="43"/>
      <c r="W34" s="43"/>
      <c r="X34" s="43"/>
      <c r="Y34" s="43"/>
    </row>
    <row r="35">
      <c r="A35" s="139"/>
      <c r="B35" s="49"/>
      <c r="C35" s="148" t="s">
        <v>256</v>
      </c>
      <c r="D35" s="163">
        <f>'Ratios 2021'!E41</f>
        <v>0.9215117203</v>
      </c>
      <c r="E35" s="163">
        <f>'Ratios 2022'!E41</f>
        <v>0.918433768</v>
      </c>
      <c r="F35" s="163">
        <f>'Ratios 2023'!E41</f>
        <v>0.9045259602</v>
      </c>
      <c r="G35" s="181">
        <f t="shared" ref="G35:G37" si="1">average(D35:F35)</f>
        <v>0.9148238162</v>
      </c>
      <c r="H35" s="181"/>
      <c r="I35" s="43"/>
      <c r="J35" s="43"/>
      <c r="K35" s="43"/>
      <c r="L35" s="43"/>
      <c r="M35" s="43"/>
      <c r="N35" s="43"/>
      <c r="O35" s="43"/>
      <c r="P35" s="43"/>
      <c r="Q35" s="43"/>
      <c r="R35" s="43"/>
      <c r="S35" s="43"/>
      <c r="T35" s="43"/>
      <c r="U35" s="43"/>
      <c r="V35" s="43"/>
      <c r="W35" s="43"/>
      <c r="X35" s="43"/>
      <c r="Y35" s="43"/>
    </row>
    <row r="36">
      <c r="A36" s="139"/>
      <c r="B36" s="52"/>
      <c r="C36" s="148" t="s">
        <v>220</v>
      </c>
      <c r="D36" s="163">
        <f>'Ratios 2021'!E42</f>
        <v>0.06395976701</v>
      </c>
      <c r="E36" s="163">
        <f>'Ratios 2022'!E42</f>
        <v>0.06986465727</v>
      </c>
      <c r="F36" s="163">
        <f>'Ratios 2023'!E42</f>
        <v>0.06322892087</v>
      </c>
      <c r="G36" s="181">
        <f t="shared" si="1"/>
        <v>0.06568444838</v>
      </c>
      <c r="H36" s="181"/>
      <c r="I36" s="43"/>
      <c r="J36" s="43"/>
      <c r="K36" s="43"/>
      <c r="L36" s="43"/>
      <c r="M36" s="43"/>
      <c r="N36" s="43"/>
      <c r="O36" s="43"/>
      <c r="P36" s="43"/>
      <c r="Q36" s="43"/>
      <c r="R36" s="43"/>
      <c r="S36" s="43"/>
      <c r="T36" s="43"/>
      <c r="U36" s="43"/>
      <c r="V36" s="43"/>
      <c r="W36" s="43"/>
      <c r="X36" s="43"/>
      <c r="Y36" s="43"/>
    </row>
    <row r="37">
      <c r="A37" s="139"/>
      <c r="B37" s="182"/>
      <c r="C37" s="148" t="s">
        <v>221</v>
      </c>
      <c r="D37" s="163">
        <f>'Ratios 2021'!E43</f>
        <v>0.01452851266</v>
      </c>
      <c r="E37" s="163">
        <f>'Ratios 2022'!E43</f>
        <v>0.01170157473</v>
      </c>
      <c r="F37" s="163">
        <f>'Ratios 2023'!E43</f>
        <v>0.03224511891</v>
      </c>
      <c r="G37" s="181">
        <f t="shared" si="1"/>
        <v>0.01949173543</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222</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223</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252</v>
      </c>
      <c r="E41" s="45" t="s">
        <v>253</v>
      </c>
      <c r="F41" s="45" t="s">
        <v>254</v>
      </c>
      <c r="G41" s="59" t="s">
        <v>255</v>
      </c>
      <c r="H41" s="59"/>
      <c r="I41" s="43"/>
      <c r="J41" s="43"/>
      <c r="K41" s="43"/>
      <c r="L41" s="43"/>
      <c r="M41" s="43"/>
      <c r="N41" s="43"/>
      <c r="O41" s="43"/>
      <c r="P41" s="43"/>
      <c r="Q41" s="43"/>
      <c r="R41" s="43"/>
      <c r="S41" s="43"/>
      <c r="T41" s="43"/>
      <c r="U41" s="43"/>
      <c r="V41" s="43"/>
      <c r="W41" s="43"/>
      <c r="X41" s="43"/>
      <c r="Y41" s="43"/>
    </row>
    <row r="42">
      <c r="A42" s="139"/>
      <c r="B42" s="49"/>
      <c r="C42" s="148" t="s">
        <v>226</v>
      </c>
      <c r="D42" s="166">
        <f>'Ratios 2021'!D49</f>
        <v>23.8244175</v>
      </c>
      <c r="E42" s="166">
        <f>'Ratios 2022'!D49</f>
        <v>6.870948379</v>
      </c>
      <c r="F42" s="166">
        <f>'Ratios 2023'!D49</f>
        <v>8.62619413</v>
      </c>
      <c r="G42" s="183">
        <f>average(D42:F42)</f>
        <v>13.10718667</v>
      </c>
      <c r="H42" s="150" t="s">
        <v>227</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228</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229</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252</v>
      </c>
      <c r="E46" s="45" t="s">
        <v>253</v>
      </c>
      <c r="F46" s="45" t="s">
        <v>254</v>
      </c>
      <c r="G46" s="59" t="s">
        <v>255</v>
      </c>
      <c r="H46" s="59"/>
      <c r="I46" s="43"/>
      <c r="J46" s="43"/>
      <c r="K46" s="43"/>
      <c r="L46" s="43"/>
      <c r="M46" s="43"/>
      <c r="N46" s="43"/>
      <c r="O46" s="43"/>
      <c r="P46" s="43"/>
      <c r="Q46" s="43"/>
      <c r="R46" s="43"/>
      <c r="S46" s="43"/>
      <c r="T46" s="43"/>
      <c r="U46" s="43"/>
      <c r="V46" s="43"/>
      <c r="W46" s="43"/>
      <c r="X46" s="43"/>
      <c r="Y46" s="43"/>
    </row>
    <row r="47">
      <c r="A47" s="139"/>
      <c r="B47" s="49"/>
      <c r="C47" s="148" t="s">
        <v>232</v>
      </c>
      <c r="D47" s="149">
        <f>'Ratios 2021'!D54</f>
        <v>3.096548758</v>
      </c>
      <c r="E47" s="149">
        <f>'Ratios 2022'!D54</f>
        <v>5.381154308</v>
      </c>
      <c r="F47" s="149">
        <f>'Ratios 2023'!D54</f>
        <v>2.266687796</v>
      </c>
      <c r="G47" s="177">
        <f>average(D47:F47)</f>
        <v>3.58146362</v>
      </c>
      <c r="H47" s="150" t="s">
        <v>233</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234</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235</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252</v>
      </c>
      <c r="E51" s="45" t="s">
        <v>253</v>
      </c>
      <c r="F51" s="45" t="s">
        <v>254</v>
      </c>
      <c r="G51" s="59" t="s">
        <v>255</v>
      </c>
      <c r="H51" s="59"/>
      <c r="I51" s="43"/>
      <c r="J51" s="43"/>
      <c r="K51" s="43"/>
      <c r="L51" s="43"/>
      <c r="M51" s="43"/>
      <c r="N51" s="43"/>
      <c r="O51" s="43"/>
      <c r="P51" s="43"/>
      <c r="Q51" s="43"/>
      <c r="R51" s="43"/>
      <c r="S51" s="43"/>
      <c r="T51" s="43"/>
      <c r="U51" s="43"/>
      <c r="V51" s="43"/>
      <c r="W51" s="43"/>
      <c r="X51" s="43"/>
      <c r="Y51" s="43"/>
    </row>
    <row r="52">
      <c r="A52" s="139"/>
      <c r="B52" s="49"/>
      <c r="C52" s="148" t="s">
        <v>238</v>
      </c>
      <c r="D52" s="184">
        <f>'Ratios 2021'!D59</f>
        <v>0.4952304891</v>
      </c>
      <c r="E52" s="184">
        <f>'Ratios 2022'!D59</f>
        <v>0.5361764872</v>
      </c>
      <c r="F52" s="184">
        <f>'Ratios 2023'!D59</f>
        <v>0.1916276508</v>
      </c>
      <c r="G52" s="185">
        <f>average(D52:F52)</f>
        <v>0.4076782091</v>
      </c>
      <c r="H52" s="150" t="s">
        <v>239</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THE CLASSICAL ACADEMY OF SARASOTA</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THE CLASSICAL ACADEMY OF SARASOTA</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1731106.0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1731106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444404.0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4997029.0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5441433</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2885.0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929857.0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191624.0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738233</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4003.0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99</v>
      </c>
      <c r="D40" s="74"/>
      <c r="E40" s="48">
        <v>286800.0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290803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8204460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THE CLASSICAL ACADEMY OF SARASOTA</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3076659</v>
      </c>
      <c r="D9" s="99">
        <v>2886521.0</v>
      </c>
      <c r="E9" s="99">
        <v>153832.0</v>
      </c>
      <c r="F9" s="99">
        <v>36306.0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33707</v>
      </c>
      <c r="D10" s="99">
        <v>31624.0</v>
      </c>
      <c r="E10" s="99">
        <v>1685.0</v>
      </c>
      <c r="F10" s="99">
        <v>398.0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331354</v>
      </c>
      <c r="D11" s="99">
        <v>310878.0</v>
      </c>
      <c r="E11" s="99">
        <v>16568.0</v>
      </c>
      <c r="F11" s="99">
        <v>3908.0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227103</v>
      </c>
      <c r="D12" s="99">
        <v>213067.0</v>
      </c>
      <c r="E12" s="99">
        <v>11355.0</v>
      </c>
      <c r="F12" s="99">
        <v>2681.0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85593</v>
      </c>
      <c r="D16" s="99">
        <v>51356.0</v>
      </c>
      <c r="E16" s="99">
        <v>29958.0</v>
      </c>
      <c r="F16" s="99">
        <v>4279.0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52419</v>
      </c>
      <c r="D20" s="99">
        <v>40102.0</v>
      </c>
      <c r="E20" s="99">
        <v>10777.0</v>
      </c>
      <c r="F20" s="99">
        <v>1540.0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4364</v>
      </c>
      <c r="D21" s="99">
        <v>3796.0</v>
      </c>
      <c r="E21" s="99">
        <v>393.0</v>
      </c>
      <c r="F21" s="99">
        <v>175.0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30838</v>
      </c>
      <c r="D22" s="99">
        <v>26829.0</v>
      </c>
      <c r="E22" s="99">
        <v>2775.0</v>
      </c>
      <c r="F22" s="99">
        <v>1234.0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348152</v>
      </c>
      <c r="D25" s="99">
        <v>313336.0</v>
      </c>
      <c r="E25" s="99">
        <v>34816.0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335</v>
      </c>
      <c r="D26" s="99">
        <v>292.0</v>
      </c>
      <c r="E26" s="99">
        <v>30.0</v>
      </c>
      <c r="F26" s="99">
        <v>13.0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23913</v>
      </c>
      <c r="D29" s="99">
        <v>21521.0</v>
      </c>
      <c r="E29" s="99">
        <v>2392.0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85629</v>
      </c>
      <c r="D31" s="99">
        <v>77065.0</v>
      </c>
      <c r="E31" s="99">
        <v>8564.0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34480</v>
      </c>
      <c r="D32" s="99">
        <v>29308.0</v>
      </c>
      <c r="E32" s="99">
        <v>2758.0</v>
      </c>
      <c r="F32" s="99">
        <v>2414.0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102" t="s">
        <v>64</v>
      </c>
      <c r="C34" s="98">
        <f t="shared" si="1"/>
        <v>341438</v>
      </c>
      <c r="D34" s="99">
        <v>341438.0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137</v>
      </c>
      <c r="C35" s="98">
        <f t="shared" si="1"/>
        <v>167580</v>
      </c>
      <c r="D35" s="99">
        <v>167580.0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138</v>
      </c>
      <c r="C36" s="98">
        <f t="shared" si="1"/>
        <v>54477</v>
      </c>
      <c r="D36" s="99">
        <v>0.0</v>
      </c>
      <c r="E36" s="99">
        <v>37589.0</v>
      </c>
      <c r="F36" s="99">
        <v>16888.0</v>
      </c>
      <c r="G36" s="43"/>
      <c r="H36" s="43"/>
      <c r="I36" s="43"/>
      <c r="J36" s="43"/>
      <c r="K36" s="43"/>
      <c r="L36" s="43"/>
      <c r="M36" s="43"/>
      <c r="N36" s="43"/>
      <c r="O36" s="43"/>
      <c r="P36" s="43"/>
      <c r="Q36" s="43"/>
      <c r="R36" s="43"/>
      <c r="S36" s="43"/>
      <c r="T36" s="43"/>
      <c r="U36" s="43"/>
      <c r="V36" s="43"/>
      <c r="W36" s="43"/>
      <c r="X36" s="43"/>
      <c r="Y36" s="43"/>
      <c r="Z36" s="43"/>
    </row>
    <row r="37">
      <c r="A37" s="45" t="s">
        <v>52</v>
      </c>
      <c r="B37" s="103" t="s">
        <v>139</v>
      </c>
      <c r="C37" s="98">
        <f t="shared" si="1"/>
        <v>32311</v>
      </c>
      <c r="D37" s="99">
        <v>32311.0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70917</v>
      </c>
      <c r="D38" s="99">
        <v>61704.0</v>
      </c>
      <c r="E38" s="99">
        <v>6388.0</v>
      </c>
      <c r="F38" s="99">
        <v>2825.0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5001269</v>
      </c>
      <c r="D40" s="104">
        <f t="shared" si="2"/>
        <v>4608728</v>
      </c>
      <c r="E40" s="104">
        <f t="shared" si="2"/>
        <v>319880</v>
      </c>
      <c r="F40" s="104">
        <f t="shared" si="2"/>
        <v>72661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CLASSICAL ACADEMY OF SARASOTA</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210551.0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2442213.0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35286.0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176976.0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8433874.0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234975.0</v>
      </c>
      <c r="E12" s="109">
        <f>D11-D12</f>
        <v>8198899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4497.0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11645.0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11080067</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85557.0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839675.0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5487187.0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6412419</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4454544.0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213104.0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4667648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11080067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THE CLASSICAL ACADEMY OF SARASOTA</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2021'!C40</f>
        <v>5001269</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2021'!C31</f>
        <v>85629</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4915640</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409636.6667</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2021'!E2+'Balance Sheet 2021'!E3</f>
        <v>2652764</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6.475894899</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2021'!E30</f>
        <v>4454544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2021'!C40</f>
        <v>5001269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416772.4167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10.68819294</v>
      </c>
      <c r="E14" s="150" t="s">
        <v>190</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2021'!C40</f>
        <v>5001269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416772.4167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0</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6.475894899</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2021'!E2:E7,'Revenues 2021'!F10:F15)</f>
        <v>4997029</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2021'!F44</f>
        <v>8204460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0.6090625099</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2021'!C7:C9)</f>
        <v>3076659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2021'!C10:C12)</f>
        <v>592164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3668823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2021'!C40</f>
        <v>5001269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0.7335784178</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2021'!C10:C11)</f>
        <v>365061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2021'!C7:C9)</f>
        <v>3076659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0.1186550086</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219</v>
      </c>
      <c r="D41" s="75">
        <f>'Expenses 2021'!D40</f>
        <v>4608728</v>
      </c>
      <c r="E41" s="165">
        <f t="shared" ref="E41:E44" si="1">D41/$D$44</f>
        <v>0.9215117203</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2021'!E40</f>
        <v>319880</v>
      </c>
      <c r="E42" s="165">
        <f t="shared" si="1"/>
        <v>0.06395976701</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2021'!F40</f>
        <v>72661</v>
      </c>
      <c r="E43" s="165">
        <f t="shared" si="1"/>
        <v>0.01452851266</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5001269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2021'!F9</f>
        <v>1731106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2021'!F40</f>
        <v>72661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23.8244175</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2021'!E2:E10)</f>
        <v>2865026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2021'!E19:E22)</f>
        <v>925232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3.096548758</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2021'!E25:E26)</f>
        <v>5487187</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2021'!E18</f>
        <v>11080067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0.4952304891</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THE CLASSICAL ACADEMY OF SARASOTA</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641032.0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641032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467313.0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6100119.0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6567432</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11600.0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240</v>
      </c>
      <c r="D26" s="50">
        <v>21001.0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20479.0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522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522</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776769.0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343999.0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432770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16696.0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16696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7670052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THE CLASSICAL ACADEMY OF SARASOTA</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4257096</v>
      </c>
      <c r="D9" s="99">
        <v>3994006.0</v>
      </c>
      <c r="E9" s="99">
        <v>212855.0</v>
      </c>
      <c r="F9" s="99">
        <v>50235.0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36623</v>
      </c>
      <c r="D10" s="99">
        <v>34360.0</v>
      </c>
      <c r="E10" s="99">
        <v>1831.0</v>
      </c>
      <c r="F10" s="99">
        <v>432.0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393602</v>
      </c>
      <c r="D11" s="99">
        <v>369278.0</v>
      </c>
      <c r="E11" s="99">
        <v>19680.0</v>
      </c>
      <c r="F11" s="99">
        <v>4644.0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311203</v>
      </c>
      <c r="D12" s="99">
        <v>291971.0</v>
      </c>
      <c r="E12" s="99">
        <v>15560.0</v>
      </c>
      <c r="F12" s="99">
        <v>3672.0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108626</v>
      </c>
      <c r="D16" s="99">
        <v>65176.0</v>
      </c>
      <c r="E16" s="99">
        <v>38018.0</v>
      </c>
      <c r="F16" s="99">
        <v>5432.0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124105</v>
      </c>
      <c r="D20" s="99">
        <v>74463.0</v>
      </c>
      <c r="E20" s="99">
        <v>43437.0</v>
      </c>
      <c r="F20" s="99">
        <v>6205.0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16502</v>
      </c>
      <c r="D21" s="99">
        <v>14357.0</v>
      </c>
      <c r="E21" s="99">
        <v>1485.0</v>
      </c>
      <c r="F21" s="99">
        <v>660.0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14806</v>
      </c>
      <c r="D22" s="99">
        <v>12881.0</v>
      </c>
      <c r="E22" s="99">
        <v>1332.0</v>
      </c>
      <c r="F22" s="99">
        <v>593.0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1042753</v>
      </c>
      <c r="D25" s="99">
        <v>938476.0</v>
      </c>
      <c r="E25" s="99">
        <v>104277.0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4340</v>
      </c>
      <c r="D26" s="99">
        <v>3776.0</v>
      </c>
      <c r="E26" s="99">
        <v>391.0</v>
      </c>
      <c r="F26" s="99">
        <v>173.0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680167</v>
      </c>
      <c r="D29" s="99">
        <v>612122.0</v>
      </c>
      <c r="E29" s="99">
        <v>68045.0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66387</v>
      </c>
      <c r="D31" s="99">
        <v>59748.0</v>
      </c>
      <c r="E31" s="99">
        <v>6639.0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51770</v>
      </c>
      <c r="D32" s="99">
        <v>44004.0</v>
      </c>
      <c r="E32" s="99">
        <v>4141.0</v>
      </c>
      <c r="F32" s="99">
        <v>3625.0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64</v>
      </c>
      <c r="C34" s="98">
        <f t="shared" si="1"/>
        <v>353833</v>
      </c>
      <c r="D34" s="99">
        <v>353833.0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137</v>
      </c>
      <c r="C35" s="98">
        <f t="shared" si="1"/>
        <v>218595</v>
      </c>
      <c r="D35" s="99">
        <v>218595.0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241</v>
      </c>
      <c r="C36" s="98">
        <f t="shared" si="1"/>
        <v>150000</v>
      </c>
      <c r="D36" s="99">
        <v>150000.0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242</v>
      </c>
      <c r="C37" s="98">
        <f t="shared" si="1"/>
        <v>45663</v>
      </c>
      <c r="D37" s="99">
        <v>0.0</v>
      </c>
      <c r="E37" s="99">
        <v>31507.0</v>
      </c>
      <c r="F37" s="99">
        <v>14156.0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96873</v>
      </c>
      <c r="D38" s="99">
        <v>85575.0</v>
      </c>
      <c r="E38" s="99">
        <v>7829.0</v>
      </c>
      <c r="F38" s="99">
        <v>3469.0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7972944</v>
      </c>
      <c r="D40" s="104">
        <f t="shared" si="2"/>
        <v>7322621</v>
      </c>
      <c r="E40" s="104">
        <f t="shared" si="2"/>
        <v>557027</v>
      </c>
      <c r="F40" s="104">
        <f t="shared" si="2"/>
        <v>93296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
        <v>243</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148799.0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1047238.0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132628.0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225859.0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8527479.0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291039.0</v>
      </c>
      <c r="E12" s="109">
        <f>D11-D12</f>
        <v>8236440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23440.0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271719.0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10086123</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75149.0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213734.0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5407942.0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24542.0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5721367</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4023733.0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341023.0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4364756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10086123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