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<sst xmlns="http://schemas.openxmlformats.org/spreadsheetml/2006/main" count="888" uniqueCount="256">
  <si>
    <t>DEMOGRAPHICS ANALYSIS</t>
  </si>
  <si>
    <t>THE NATURE CONSERVANCY</t>
  </si>
  <si>
    <t>Total Revenue</t>
  </si>
  <si>
    <t>Total Board</t>
  </si>
  <si>
    <t>Country</t>
  </si>
  <si>
    <t>Nonprofit Management Resource Overview</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</si>
  <si>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</si>
  <si>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</si>
  <si>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</si>
  <si>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and other similar amount</t>
  </si>
  <si>
    <t>1 a</t>
  </si>
  <si>
    <t>Federal campaigns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</si>
  <si>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</si>
  <si>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</si>
  <si>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</si>
  <si>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</si>
  <si>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</si>
  <si>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</si>
  <si>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</si>
  <si>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</si>
  <si>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</si>
  <si>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</si>
  <si>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</si>
  <si>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</si>
  <si>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Asian Americans</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</si>
  <si>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</si>
  <si>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</si>
  <si>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</si>
  <si>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</si>
  <si>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</si>
  <si>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 xml:space="preserve">Program </t>
  </si>
  <si>
    <t>Black / African Americans</t>
  </si>
  <si>
    <t>Mgmt</t>
  </si>
  <si>
    <t>Fundraising</t>
  </si>
  <si>
    <t>b</t>
  </si>
  <si>
    <t>Membership dues</t>
  </si>
  <si>
    <t>Grants and other assistance to governments and organizations in the U.S.</t>
  </si>
  <si>
    <t>American Indian / Alaska Native</t>
  </si>
  <si>
    <t>c</t>
  </si>
  <si>
    <t>Fundraising events</t>
  </si>
  <si>
    <t xml:space="preserve">Hispanics/Latino </t>
  </si>
  <si>
    <t>d</t>
  </si>
  <si>
    <t>Related organizations</t>
  </si>
  <si>
    <t>Middle Eastern / North African</t>
  </si>
  <si>
    <t>e</t>
  </si>
  <si>
    <t>Government grants (contributions)</t>
  </si>
  <si>
    <t>Native Hawaiian / Pacific Islander</t>
  </si>
  <si>
    <t>f</t>
  </si>
  <si>
    <t>White / Not Hispanic</t>
  </si>
  <si>
    <t>Other contributions, gifts, grants, and similar amounts not included above</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</si>
  <si>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</si>
  <si>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</si>
  <si>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</si>
  <si>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</si>
  <si>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</si>
  <si>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Assets</t>
  </si>
  <si>
    <t>Female Identified Individuals</t>
  </si>
  <si>
    <t>Male Identified Individuals</t>
  </si>
  <si>
    <t>g</t>
  </si>
  <si>
    <t>Noncash contributions included in lines 1a-1f $</t>
  </si>
  <si>
    <t>Veterans</t>
  </si>
  <si>
    <t>Cash - non interest bearing</t>
  </si>
  <si>
    <t>Other salaries and wages</t>
  </si>
  <si>
    <t>Pension plan contributions (includes section 401(k) and section 403(b) employer contribution</t>
  </si>
  <si>
    <t>Savings and temporary cash investments</t>
  </si>
  <si>
    <t>h</t>
  </si>
  <si>
    <t>Other employee benefits</t>
  </si>
  <si>
    <t>Pledges and grants receivable, net</t>
  </si>
  <si>
    <t>Payroll taxes</t>
  </si>
  <si>
    <t>Accounts receivable, net</t>
  </si>
  <si>
    <t>Fees for services (non-employees)</t>
  </si>
  <si>
    <t>Receivables from current and former officers, director, trustees, key employees, or other related parties</t>
  </si>
  <si>
    <t>a</t>
  </si>
  <si>
    <t>Management</t>
  </si>
  <si>
    <t>Total Add lines 1a-1f _x007f_</t>
  </si>
  <si>
    <t>Legal</t>
  </si>
  <si>
    <t>Receivables from other disqualified person (as defined under section 4958(f)(1)) and persons described in section 4958(c)(3)B</t>
  </si>
  <si>
    <t>Accounting</t>
  </si>
  <si>
    <t>Notes and loans receivable, net</t>
  </si>
  <si>
    <t>Inventories for sale or use</t>
  </si>
  <si>
    <t>Lobbying</t>
  </si>
  <si>
    <t>Professional fundraising services</t>
  </si>
  <si>
    <t>Disabled Individuals</t>
  </si>
  <si>
    <t>Investment management fees</t>
  </si>
  <si>
    <t>Prepaid expenses and deferred charges</t>
  </si>
  <si>
    <t>Program Service Revenue</t>
  </si>
  <si>
    <t>Other</t>
  </si>
  <si>
    <t>10a</t>
  </si>
  <si>
    <t>Land, buildings, and equipment: cost basis</t>
  </si>
  <si>
    <t>2a</t>
  </si>
  <si>
    <t>Advertising and promotion</t>
  </si>
  <si>
    <t>10b</t>
  </si>
  <si>
    <t>Less: accumulated depreciation</t>
  </si>
  <si>
    <t>ACTIVITY FEES</t>
  </si>
  <si>
    <t xml:space="preserve">LGBTQ+ Individuals </t>
  </si>
  <si>
    <t>Office expense</t>
  </si>
  <si>
    <t>Information technology</t>
  </si>
  <si>
    <t>Investments - publicly traded securities</t>
  </si>
  <si>
    <t>LAND SALES TO GOV'T</t>
  </si>
  <si>
    <t>Investments - other securities</t>
  </si>
  <si>
    <t>Royalties</t>
  </si>
  <si>
    <t>Occupancy</t>
  </si>
  <si>
    <t>Total Staff</t>
  </si>
  <si>
    <t>CONTRACT FEES</t>
  </si>
  <si>
    <t>Travel</t>
  </si>
  <si>
    <t>Investments - program related</t>
  </si>
  <si>
    <t>FEES &amp; CONTRACTS GOV'T</t>
  </si>
  <si>
    <t>Intangible assets</t>
  </si>
  <si>
    <t>Payment of travel or entertainment expenses for any federal, state, or local public officials</t>
  </si>
  <si>
    <t>Other assets</t>
  </si>
  <si>
    <t>Conferences, conventions, or meetings</t>
  </si>
  <si>
    <t>Total assets</t>
  </si>
  <si>
    <t>Interest</t>
  </si>
  <si>
    <t>Payments to affiliates</t>
  </si>
  <si>
    <t>Total</t>
  </si>
  <si>
    <t>Depreciation, depletion, and amortization</t>
  </si>
  <si>
    <t>Insurance</t>
  </si>
  <si>
    <t>Liabilities</t>
  </si>
  <si>
    <t>Other Revenue</t>
  </si>
  <si>
    <t>Other expenses</t>
  </si>
  <si>
    <t>DONATED CONS. LAND</t>
  </si>
  <si>
    <t>Accounts payable and accrued expenses</t>
  </si>
  <si>
    <t>DONATED PERSONAL PROPER</t>
  </si>
  <si>
    <t>Grants payable</t>
  </si>
  <si>
    <t>CONSTRUCTION AND RESTOR</t>
  </si>
  <si>
    <t>Deferred revenue</t>
  </si>
  <si>
    <t>Tax-exempt bond liabilities</t>
  </si>
  <si>
    <t>DUES, FEES AND LICENSES</t>
  </si>
  <si>
    <t xml:space="preserve">All other expenses </t>
  </si>
  <si>
    <t>Escrow account liability</t>
  </si>
  <si>
    <t>Total functional expenses</t>
  </si>
  <si>
    <t>Investment income (including dividends, interest, and other similar amounts)</t>
  </si>
  <si>
    <t>Payables to current and former officers, director, trustees, highest compensated employees, and disqualified persons</t>
  </si>
  <si>
    <t>Population Data</t>
  </si>
  <si>
    <t>https://www.census.gov/quickfacts/fact/table/US/LFE046219</t>
  </si>
  <si>
    <t>Income from investment of tax-exempt bond proceeds</t>
  </si>
  <si>
    <t xml:space="preserve">Veteran Data </t>
  </si>
  <si>
    <t>https://data.census.gov/table/ACSST1Y2022.S2101?q=Veterans&amp;y=2022</t>
  </si>
  <si>
    <t>LGBTQ+ Data</t>
  </si>
  <si>
    <t>https://williamsinstitute.law.ucla.edu/issues/demographics/</t>
  </si>
  <si>
    <t>Secured mortgages and notes payable to unrelated third parties</t>
  </si>
  <si>
    <t>(i) Real</t>
  </si>
  <si>
    <t>(ii) Personal</t>
  </si>
  <si>
    <t>Unsecured notes and loans payable</t>
  </si>
  <si>
    <t>6a</t>
  </si>
  <si>
    <t>Gross rents</t>
  </si>
  <si>
    <t>Less: rental expenses</t>
  </si>
  <si>
    <t>Rental income(loss)</t>
  </si>
  <si>
    <t>Other liabilities</t>
  </si>
  <si>
    <t xml:space="preserve">Users may add more ratio analysis below this line. </t>
  </si>
  <si>
    <t>Net rental income</t>
  </si>
  <si>
    <t>(i) Securities</t>
  </si>
  <si>
    <t>(ii) Other</t>
  </si>
  <si>
    <t>Total liabilities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</si>
  <si>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</si>
  <si>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</si>
  <si>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</si>
  <si>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</si>
  <si>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Assets or Fund Balances</t>
  </si>
  <si>
    <t>Organizations that follow SFAS 117, check here ___ and complete lines 27 through 29. and line 33 and 34</t>
  </si>
  <si>
    <t>Net gain or (loss)</t>
  </si>
  <si>
    <t>8a</t>
  </si>
  <si>
    <t>Gross income from fundraising events (not including $____________ of contributions reported on line 1c). See Part IV, line 18</t>
  </si>
  <si>
    <t>Unrestricted net assets</t>
  </si>
  <si>
    <t>Less: direct expenses</t>
  </si>
  <si>
    <t>Temporary restricted net assets</t>
  </si>
  <si>
    <t>Net income or (loss) from fundraising events</t>
  </si>
  <si>
    <t>Organizations that do not follow SFAS 117, check here ___ and complete lines 30 through 34.</t>
  </si>
  <si>
    <t>Capital stock or trust principal, or current funds</t>
  </si>
  <si>
    <t>9 a</t>
  </si>
  <si>
    <t>Gross income from gaming activities. See part IV, line 19</t>
  </si>
  <si>
    <t>Paid-in capital surplus, or land, building, or equipment fund</t>
  </si>
  <si>
    <t>Less; direct expenses</t>
  </si>
  <si>
    <t>Retained earnings, endowment, accumulated income, or other funds</t>
  </si>
  <si>
    <t>Net gain or (loss) from gaming activities</t>
  </si>
  <si>
    <t>Total net assets or fund balances</t>
  </si>
  <si>
    <t>10 a</t>
  </si>
  <si>
    <t>Gross sale of inventory, less returns and allowances</t>
  </si>
  <si>
    <t>Less; cost of goods sold</t>
  </si>
  <si>
    <t>Net income or (loss) from sales of inventory</t>
  </si>
  <si>
    <t>Total liabilities and net assets/fund balances</t>
  </si>
  <si>
    <t>11 a</t>
  </si>
  <si>
    <t>CAUSE RELATED MARKETIN</t>
  </si>
  <si>
    <t>REFUNDS/REBATES/CLAIMS</t>
  </si>
  <si>
    <t>INTRA COMPANY SUPPORT</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</si>
  <si>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</si>
  <si>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</si>
  <si>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</si>
  <si>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</si>
  <si>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</si>
  <si>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</si>
  <si>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</si>
  <si>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</si>
  <si>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</si>
  <si>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</si>
  <si>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</si>
  <si>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</si>
  <si>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</si>
  <si>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</si>
  <si>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</si>
  <si>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</si>
  <si>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</si>
  <si>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</si>
  <si>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</si>
  <si>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</si>
  <si>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</si>
  <si>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</si>
  <si>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</si>
  <si>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</si>
  <si>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</si>
  <si>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</si>
  <si>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</si>
  <si>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</si>
  <si>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</si>
  <si>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</si>
  <si>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</si>
  <si>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</si>
  <si>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</si>
  <si>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</si>
  <si>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</si>
  <si>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</si>
  <si>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</si>
  <si>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</si>
  <si>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</si>
  <si>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</si>
  <si>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</si>
  <si>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</si>
  <si>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</si>
  <si>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</si>
  <si>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</si>
  <si>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</si>
  <si>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</si>
  <si>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</si>
  <si>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</si>
  <si>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</si>
  <si>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</si>
  <si>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</si>
  <si>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</si>
  <si>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</si>
  <si>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</si>
  <si>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</si>
  <si>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</si>
  <si>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</si>
  <si>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</si>
  <si>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</si>
  <si>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CAUSE RELATED MARKETING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</si>
  <si>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</si>
  <si>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</si>
  <si>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DONATED PERSONAL PROPER</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</si>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</sst>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8.0"/>
      <color rgb="FF000000"/>
      <name val="Arial"/>
    </font>
    <font>
      <sz val="10.0"/>
      <color rgb="FF000000"/>
      <name val="Roboto"/>
    </font>
    <font>
      <sz val="10.0"/>
      <color rgb="FFFF0000"/>
      <name val="Roboto"/>
    </font>
    <font>
      <sz val="12.0"/>
      <color theme="1"/>
      <name val="Calibri"/>
    </font>
    <font>
      <sz val="8.0"/>
      <color rgb="FF000000"/>
      <name val="Roboto"/>
    </font>
    <font>
      <b/>
      <sz val="10.0"/>
      <color theme="1"/>
      <name val="Roboto"/>
    </font>
    <font>
      <sz val="10.0"/>
      <color rgb="FF999999"/>
      <name val="Roboto"/>
    </font>
    <font>
      <sz val="10.0"/>
      <color rgb="FF000000"/>
      <name val="Arial"/>
    </font>
    <font>
      <color theme="1"/>
      <name val="Arial"/>
    </font>
    <font>
      <color theme="1"/>
      <name val="Roboto"/>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0" fillId="0" fontId="1" numFmtId="0" xfId="0" applyAlignment="1" applyFont="1">
      <alignment horizontal="left" readingOrder="0"/>
    </xf>
    <xf borderId="1" fillId="2" fontId="3" numFmtId="0" xfId="0" applyBorder="1" applyFill="1" applyFont="1"/>
    <xf borderId="1" fillId="3" fontId="1" numFmtId="164" xfId="0" applyAlignment="1" applyBorder="1" applyFill="1" applyFont="1" applyNumberFormat="1">
      <alignment horizontal="right"/>
    </xf>
    <xf borderId="1" fillId="2" fontId="1" numFmtId="0" xfId="0" applyBorder="1" applyFill="1" applyFont="1"/>
    <xf borderId="1" fillId="3" fontId="1" numFmtId="164" xfId="0" applyAlignment="1" applyBorder="1" applyFill="1" applyFont="1" applyNumberFormat="1">
      <alignment horizontal="center" readingOrder="0"/>
    </xf>
    <xf borderId="1" fillId="4" fontId="4" numFmtId="0" xfId="0" applyAlignment="1" applyBorder="1" applyFill="1" applyFont="1">
      <alignment vertical="bottom"/>
    </xf>
    <xf borderId="1" fillId="2" fontId="1" numFmtId="0" xfId="0" applyAlignment="1" applyBorder="1" applyFill="1" applyFont="1">
      <alignment horizontal="left" shrinkToFit="0" wrapText="1"/>
    </xf>
    <xf borderId="1" fillId="0" fontId="3" numFmtId="0" xfId="0" applyBorder="1" applyFont="1"/>
    <xf borderId="1" fillId="4" fontId="4" numFmtId="0" xfId="0" applyAlignment="1" applyBorder="1" applyFill="1" applyFont="1">
      <alignment vertical="bottom"/>
    </xf>
    <xf borderId="2" fillId="4" fontId="5" numFmtId="0" xfId="0" applyAlignment="1" applyBorder="1" applyFill="1" applyFont="1">
      <alignment readingOrder="0"/>
    </xf>
    <xf borderId="1" fillId="4" fontId="6" numFmtId="0" xfId="0" applyAlignment="1" applyBorder="1" applyFill="1" applyFont="1">
      <alignment readingOrder="0"/>
    </xf>
    <xf borderId="0" fillId="0" fontId="1" numFmtId="0" xfId="0" applyFont="1"/>
    <xf borderId="1" fillId="0" fontId="1" numFmtId="164" xfId="0" applyAlignment="1" applyBorder="1" applyFont="1" applyNumberFormat="1">
      <alignment horizontal="right"/>
    </xf>
    <xf borderId="1" fillId="4" fontId="6" numFmtId="0" xfId="0" applyAlignment="1" applyBorder="1" applyFill="1" applyFont="1">
      <alignment readingOrder="0" shrinkToFit="0" wrapText="1"/>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bottom" wrapText="0"/>
    </xf>
    <xf borderId="2" fillId="0" fontId="3" numFmtId="0" xfId="0" applyAlignment="1" applyBorder="1" applyFont="1">
      <alignment readingOrder="0" shrinkToFit="0" wrapText="1"/>
    </xf>
    <xf borderId="1" fillId="0" fontId="1" numFmtId="164" xfId="0" applyBorder="1" applyFont="1" applyNumberFormat="1"/>
    <xf borderId="1" fillId="3" fontId="1" numFmtId="164" xfId="0" applyAlignment="1" applyBorder="1" applyFill="1" applyFont="1" applyNumberFormat="1">
      <alignment horizontal="right" readingOrder="0"/>
    </xf>
    <xf borderId="1" fillId="0" fontId="8" numFmtId="0" xfId="0" applyAlignment="1" applyBorder="1" applyFont="1">
      <alignment horizontal="center" readingOrder="0" shrinkToFit="0" vertical="top" wrapText="0"/>
    </xf>
    <xf borderId="1" fillId="0" fontId="8" numFmtId="0" xfId="0" applyAlignment="1" applyBorder="1" applyFont="1">
      <alignment readingOrder="0" shrinkToFit="0" vertical="bottom" wrapText="1"/>
    </xf>
    <xf borderId="2" fillId="5" fontId="5" numFmtId="0" xfId="0" applyAlignment="1" applyBorder="1" applyFill="1" applyFont="1">
      <alignment readingOrder="0"/>
    </xf>
    <xf borderId="1" fillId="0" fontId="8" numFmtId="0" xfId="0" applyAlignment="1" applyBorder="1" applyFont="1">
      <alignment horizontal="left" readingOrder="0" shrinkToFit="0" wrapText="1"/>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1" fillId="3" fontId="8" numFmtId="164" xfId="0" applyAlignment="1" applyBorder="1" applyFill="1" applyFont="1" applyNumberFormat="1">
      <alignment horizontal="right" readingOrder="0" shrinkToFit="0" vertical="bottom" wrapText="0"/>
    </xf>
    <xf borderId="1" fillId="3" fontId="8" numFmtId="164" xfId="0" applyAlignment="1" applyBorder="1" applyFill="1" applyFont="1" applyNumberFormat="1">
      <alignment horizontal="center" readingOrder="0" shrinkToFit="0" wrapText="1"/>
    </xf>
    <xf borderId="0" fillId="0" fontId="3" numFmtId="10" xfId="0" applyAlignment="1" applyFont="1" applyNumberFormat="1">
      <alignment readingOrder="0"/>
    </xf>
    <xf borderId="1" fillId="7" fontId="1" numFmtId="164" xfId="0" applyAlignment="1" applyBorder="1" applyFill="1" applyFont="1" applyNumberFormat="1">
      <alignment horizontal="right" readingOrder="0"/>
    </xf>
    <xf borderId="1" fillId="6" fontId="1" numFmtId="0" xfId="0" applyAlignment="1" applyBorder="1" applyFill="1" applyFont="1">
      <alignment readingOrder="0" vertical="bottom"/>
    </xf>
    <xf borderId="5" fillId="0" fontId="2" numFmtId="0" xfId="0" applyBorder="1" applyFont="1"/>
    <xf borderId="1" fillId="7" fontId="8" numFmtId="164" xfId="0" applyAlignment="1" applyBorder="1" applyFill="1" applyFont="1" applyNumberFormat="1">
      <alignment horizontal="right" readingOrder="0" shrinkToFit="0" vertical="bottom" wrapText="0"/>
    </xf>
    <xf borderId="0" fillId="0" fontId="3" numFmtId="10" xfId="0" applyFont="1" applyNumberFormat="1"/>
    <xf borderId="1" fillId="6" fontId="8" numFmtId="164" xfId="0" applyAlignment="1" applyBorder="1" applyFill="1" applyFont="1" applyNumberFormat="1">
      <alignment horizontal="right" readingOrder="0" shrinkToFit="0" wrapText="1"/>
    </xf>
    <xf borderId="1" fillId="7" fontId="8" numFmtId="164" xfId="0" applyAlignment="1" applyBorder="1" applyFill="1" applyFont="1" applyNumberFormat="1">
      <alignment readingOrder="0"/>
    </xf>
    <xf borderId="1" fillId="0" fontId="1" numFmtId="0" xfId="0" applyAlignment="1" applyBorder="1" applyFont="1">
      <alignment readingOrder="0" vertical="bottom"/>
    </xf>
    <xf borderId="1" fillId="0" fontId="8" numFmtId="0" xfId="0" applyAlignment="1" applyBorder="1" applyFont="1">
      <alignment horizontal="left" readingOrder="0" shrinkToFit="0" vertical="bottom" wrapText="1"/>
    </xf>
    <xf borderId="1" fillId="0" fontId="1" numFmtId="10" xfId="0" applyAlignment="1" applyBorder="1" applyFont="1" applyNumberFormat="1">
      <alignment horizontal="right" vertical="bottom"/>
    </xf>
    <xf borderId="1" fillId="3" fontId="1" numFmtId="0" xfId="0" applyBorder="1" applyFill="1" applyFont="1"/>
    <xf borderId="1" fillId="3" fontId="1" numFmtId="164" xfId="0" applyBorder="1" applyFill="1" applyFont="1" applyNumberFormat="1"/>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2" numFmtId="0" xfId="0" applyBorder="1" applyFont="1"/>
    <xf borderId="0" fillId="0" fontId="1" numFmtId="0" xfId="0" applyAlignment="1" applyFont="1">
      <alignment readingOrder="0"/>
    </xf>
    <xf borderId="4" fillId="0" fontId="11"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wrapText="0"/>
    </xf>
    <xf borderId="1" fillId="0" fontId="8" numFmtId="3" xfId="0" applyAlignment="1" applyBorder="1" applyFont="1" applyNumberFormat="1">
      <alignment readingOrder="0" shrinkToFit="0" vertical="bottom" wrapText="0"/>
    </xf>
    <xf borderId="1" fillId="7" fontId="8" numFmtId="164" xfId="0" applyAlignment="1" applyBorder="1" applyFill="1" applyFont="1" applyNumberFormat="1">
      <alignment horizontal="right" readingOrder="0" vertical="top"/>
    </xf>
    <xf borderId="1" fillId="4" fontId="7" numFmtId="0" xfId="0" applyAlignment="1" applyBorder="1" applyFill="1" applyFont="1">
      <alignment horizontal="center" readingOrder="0" shrinkToFit="0" textRotation="90" wrapText="1"/>
    </xf>
    <xf borderId="1" fillId="0" fontId="8" numFmtId="0" xfId="0" applyAlignment="1" applyBorder="1" applyFont="1">
      <alignment shrinkToFit="0" vertical="bottom" wrapText="0"/>
    </xf>
    <xf borderId="1" fillId="4" fontId="6" numFmtId="0" xfId="0" applyAlignment="1" applyBorder="1" applyFill="1" applyFont="1">
      <alignment horizontal="center" readingOrder="0" shrinkToFit="0" vertical="bottom" wrapText="0"/>
    </xf>
    <xf borderId="0" fillId="0" fontId="10" numFmtId="0" xfId="0" applyAlignment="1" applyFont="1">
      <alignment vertical="bottom"/>
    </xf>
    <xf borderId="1" fillId="0" fontId="8" numFmtId="0" xfId="0" applyAlignment="1" applyBorder="1" applyFont="1">
      <alignment horizontal="left" readingOrder="0" vertical="bottom"/>
    </xf>
    <xf borderId="1" fillId="4" fontId="6" numFmtId="0" xfId="0" applyAlignment="1" applyBorder="1" applyFill="1" applyFont="1">
      <alignment readingOrder="0" shrinkToFit="0" vertical="bottom" wrapText="1"/>
    </xf>
    <xf borderId="1" fillId="4" fontId="6" numFmtId="164" xfId="0" applyAlignment="1" applyBorder="1" applyFill="1" applyFont="1" applyNumberFormat="1">
      <alignment horizontal="right" shrinkToFit="0" vertical="bottom" wrapText="0"/>
    </xf>
    <xf borderId="0" fillId="0" fontId="10" numFmtId="10" xfId="0" applyAlignment="1" applyFont="1" applyNumberFormat="1">
      <alignment horizontal="center" vertical="bottom"/>
    </xf>
    <xf borderId="1" fillId="4" fontId="6" numFmtId="164" xfId="0" applyAlignment="1" applyBorder="1" applyFill="1" applyFont="1" applyNumberFormat="1">
      <alignment horizontal="right"/>
    </xf>
    <xf borderId="0" fillId="0" fontId="12"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3" fontId="13" numFmtId="164" xfId="0" applyAlignment="1" applyBorder="1" applyFill="1" applyFont="1" applyNumberFormat="1">
      <alignment horizontal="right"/>
    </xf>
    <xf borderId="1" fillId="7" fontId="8"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7" fontId="1" numFmtId="0" xfId="0" applyAlignment="1" applyBorder="1" applyFill="1" applyFont="1">
      <alignment shrinkToFit="0" wrapText="1"/>
    </xf>
    <xf borderId="1" fillId="4" fontId="6" numFmtId="0" xfId="0" applyAlignment="1" applyBorder="1" applyFill="1" applyFont="1">
      <alignment shrinkToFit="0" vertical="bottom" wrapText="0"/>
    </xf>
    <xf borderId="1" fillId="4" fontId="7" numFmtId="0" xfId="0" applyAlignment="1" applyBorder="1" applyFill="1" applyFont="1">
      <alignment horizontal="center" readingOrder="0" shrinkToFit="0" wrapText="0"/>
    </xf>
    <xf borderId="1" fillId="4" fontId="6" numFmtId="164" xfId="0" applyBorder="1" applyFill="1" applyFont="1" applyNumberFormat="1"/>
    <xf borderId="1" fillId="0" fontId="1" numFmtId="0" xfId="0" applyAlignment="1" applyBorder="1" applyFont="1">
      <alignment horizontal="right" readingOrder="0" vertical="bottom"/>
    </xf>
    <xf borderId="1" fillId="0" fontId="14" numFmtId="0" xfId="0" applyAlignment="1" applyBorder="1" applyFont="1">
      <alignment horizontal="center" readingOrder="0" shrinkToFit="0" vertical="bottom" wrapText="0"/>
    </xf>
    <xf borderId="1" fillId="0" fontId="14" numFmtId="0" xfId="0" applyAlignment="1" applyBorder="1" applyFont="1">
      <alignment readingOrder="0" shrinkToFit="0" vertical="bottom" wrapText="1"/>
    </xf>
    <xf borderId="1" fillId="0" fontId="14" numFmtId="0" xfId="0" applyAlignment="1" applyBorder="1" applyFont="1">
      <alignment shrinkToFit="0" vertical="bottom" wrapText="0"/>
    </xf>
    <xf borderId="7" fillId="0" fontId="8" numFmtId="0" xfId="0" applyAlignment="1" applyBorder="1" applyFont="1">
      <alignment readingOrder="0" vertical="top"/>
    </xf>
    <xf borderId="4" fillId="0" fontId="7"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7" fontId="8" numFmtId="164" xfId="0" applyAlignment="1" applyBorder="1" applyFill="1" applyFont="1" applyNumberFormat="1">
      <alignment readingOrder="0" shrinkToFit="0" vertical="bottom" wrapText="0"/>
    </xf>
    <xf borderId="1" fillId="4" fontId="6" numFmtId="0" xfId="0" applyAlignment="1" applyBorder="1" applyFill="1" applyFont="1">
      <alignment horizontal="left" readingOrder="0" shrinkToFit="0" vertical="bottom" wrapText="1"/>
    </xf>
    <xf borderId="1" fillId="4" fontId="6" numFmtId="164" xfId="0" applyAlignment="1" applyBorder="1" applyFill="1" applyFont="1" applyNumberFormat="1">
      <alignment horizontal="right" readingOrder="0" shrinkToFit="0" vertical="bottom" wrapText="1"/>
    </xf>
    <xf borderId="0" fillId="0" fontId="8" numFmtId="0" xfId="0" applyAlignment="1" applyFont="1">
      <alignment horizontal="left" readingOrder="0" shrinkToFit="0" vertical="bottom" wrapText="1"/>
    </xf>
    <xf borderId="0" fillId="0" fontId="1" numFmtId="0" xfId="0" applyAlignment="1" applyFont="1">
      <alignment horizontal="center"/>
    </xf>
    <xf borderId="0" fillId="0" fontId="1" numFmtId="0" xfId="0" applyAlignment="1" applyFont="1">
      <alignment shrinkToFit="0" wrapText="1"/>
    </xf>
    <xf borderId="1" fillId="3" fontId="15" numFmtId="164" xfId="0" applyAlignment="1" applyBorder="1" applyFill="1" applyFont="1" applyNumberFormat="1">
      <alignment vertical="bottom"/>
    </xf>
    <xf borderId="1" fillId="7" fontId="16" numFmtId="164" xfId="0" applyAlignment="1" applyBorder="1" applyFill="1" applyFont="1" applyNumberFormat="1">
      <alignment horizontal="right" vertical="bottom"/>
    </xf>
    <xf borderId="0" fillId="0" fontId="17" numFmtId="0" xfId="0" applyAlignment="1" applyFont="1">
      <alignment vertical="bottom"/>
    </xf>
    <xf borderId="0" fillId="0" fontId="10" numFmtId="0" xfId="0" applyAlignment="1" applyFont="1">
      <alignment readingOrder="0" vertical="bottom"/>
    </xf>
    <xf borderId="1" fillId="0" fontId="14" numFmtId="0" xfId="0" applyAlignment="1" applyBorder="1" applyFont="1">
      <alignment horizontal="left" readingOrder="0" shrinkToFit="0" vertical="bottom" wrapText="1"/>
    </xf>
    <xf borderId="0" fillId="0" fontId="1" numFmtId="164" xfId="0" applyAlignment="1" applyFont="1" applyNumberFormat="1">
      <alignment horizontal="right"/>
    </xf>
    <xf borderId="0" fillId="0" fontId="18" numFmtId="0" xfId="0" applyAlignment="1" applyFont="1">
      <alignment readingOrder="0" vertical="bottom"/>
    </xf>
    <xf borderId="0" fillId="0" fontId="1" numFmtId="10" xfId="0" applyFont="1" applyNumberFormat="1"/>
    <xf borderId="1" fillId="0" fontId="1" numFmtId="0" xfId="0" applyAlignment="1" applyBorder="1" applyFont="1">
      <alignment horizontal="center"/>
    </xf>
    <xf borderId="1" fillId="0" fontId="14" numFmtId="0" xfId="0" applyAlignment="1" applyBorder="1" applyFont="1">
      <alignment horizontal="left" readingOrder="0" vertical="bottom"/>
    </xf>
    <xf borderId="0" fillId="0" fontId="1" numFmtId="164" xfId="0" applyFont="1" applyNumberFormat="1"/>
    <xf borderId="1" fillId="0" fontId="1" numFmtId="0" xfId="0" applyAlignment="1" applyBorder="1" applyFont="1">
      <alignment shrinkToFit="0" wrapText="1"/>
    </xf>
    <xf borderId="1" fillId="0" fontId="14" numFmtId="0" xfId="0" applyAlignment="1" applyBorder="1" applyFont="1">
      <alignment readingOrder="0" shrinkToFit="0" vertical="bottom" wrapText="0"/>
    </xf>
    <xf borderId="1" fillId="0" fontId="8" numFmtId="164" xfId="0" applyAlignment="1" applyBorder="1" applyFont="1" applyNumberFormat="1">
      <alignment horizontal="center" readingOrder="0" shrinkToFit="0" vertical="bottom" wrapText="0"/>
    </xf>
    <xf borderId="0" fillId="0" fontId="19" numFmtId="0" xfId="0" applyAlignment="1" applyFont="1">
      <alignment readingOrder="0" vertical="bottom"/>
    </xf>
    <xf borderId="0" fillId="0" fontId="1" numFmtId="164" xfId="0" applyAlignment="1" applyFont="1" applyNumberFormat="1">
      <alignment readingOrder="0"/>
    </xf>
    <xf borderId="1" fillId="0" fontId="8" numFmtId="164" xfId="0" applyAlignment="1" applyBorder="1" applyFont="1" applyNumberFormat="1">
      <alignment horizontal="right" readingOrder="0" shrinkToFit="0" vertical="bottom" wrapText="0"/>
    </xf>
    <xf borderId="1" fillId="4" fontId="20" numFmtId="0" xfId="0" applyAlignment="1" applyBorder="1" applyFill="1" applyFont="1">
      <alignment horizontal="center" readingOrder="0" shrinkToFit="0" vertical="bottom" wrapText="0"/>
    </xf>
    <xf borderId="2" fillId="8" fontId="6" numFmtId="0" xfId="0" applyAlignment="1" applyBorder="1" applyFill="1" applyFont="1">
      <alignment readingOrder="0" shrinkToFit="0" vertical="bottom" wrapText="0"/>
    </xf>
    <xf borderId="1" fillId="4" fontId="21" numFmtId="0" xfId="0" applyAlignment="1" applyBorder="1" applyFill="1" applyFont="1">
      <alignment horizontal="center" readingOrder="0" shrinkToFit="0" vertical="bottom" wrapText="0"/>
    </xf>
    <xf borderId="1" fillId="8" fontId="6" numFmtId="0" xfId="0" applyBorder="1" applyFill="1" applyFont="1"/>
    <xf borderId="0" fillId="0" fontId="8" numFmtId="0" xfId="0" applyAlignment="1" applyFont="1">
      <alignment readingOrder="0" shrinkToFit="0" vertical="bottom" wrapText="0"/>
    </xf>
    <xf borderId="1" fillId="4" fontId="21" numFmtId="0" xfId="0" applyAlignment="1" applyBorder="1" applyFill="1" applyFont="1">
      <alignment readingOrder="0" shrinkToFit="0" vertical="bottom" wrapText="1"/>
    </xf>
    <xf borderId="1" fillId="8" fontId="6" numFmtId="0" xfId="0" applyAlignment="1" applyBorder="1" applyFill="1" applyFont="1">
      <alignment shrinkToFit="0" vertical="bottom" wrapText="0"/>
    </xf>
    <xf borderId="1" fillId="4" fontId="22"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1" numFmtId="0" xfId="0" applyAlignment="1" applyBorder="1" applyFont="1">
      <alignment horizontal="left" readingOrder="0" shrinkToFit="0" wrapText="1"/>
    </xf>
    <xf borderId="1" fillId="4" fontId="21" numFmtId="164" xfId="0" applyAlignment="1" applyBorder="1" applyFill="1" applyFont="1" applyNumberFormat="1">
      <alignment shrinkToFit="0" vertical="bottom" wrapText="0"/>
    </xf>
    <xf borderId="1" fillId="0" fontId="14"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left" readingOrder="0" vertical="bottom"/>
    </xf>
    <xf borderId="1" fillId="4" fontId="25" numFmtId="0" xfId="0" applyAlignment="1" applyBorder="1" applyFill="1" applyFont="1">
      <alignment horizontal="left" readingOrder="0" shrinkToFit="0" vertical="bottom" wrapText="0"/>
    </xf>
    <xf borderId="1" fillId="4" fontId="25" numFmtId="164" xfId="0" applyAlignment="1" applyBorder="1" applyFill="1" applyFont="1" applyNumberFormat="1">
      <alignment horizontal="right"/>
    </xf>
    <xf borderId="1" fillId="0" fontId="8" numFmtId="164" xfId="0" applyAlignment="1" applyBorder="1" applyFont="1" applyNumberFormat="1">
      <alignment shrinkToFit="0" vertical="bottom" wrapText="0"/>
    </xf>
    <xf borderId="1" fillId="4" fontId="21" numFmtId="0" xfId="0" applyAlignment="1" applyBorder="1" applyFill="1" applyFont="1">
      <alignment shrinkToFit="0" vertical="bottom" wrapText="0"/>
    </xf>
    <xf borderId="0" fillId="4" fontId="20" numFmtId="0" xfId="0" applyAlignment="1" applyFill="1" applyFont="1">
      <alignment horizontal="center" readingOrder="0" shrinkToFit="0" vertical="bottom" wrapText="0"/>
    </xf>
    <xf borderId="8" fillId="4" fontId="21" numFmtId="0" xfId="0" applyAlignment="1" applyBorder="1" applyFill="1" applyFont="1">
      <alignment horizontal="center" readingOrder="0" shrinkToFit="0" vertical="bottom" wrapText="0"/>
    </xf>
    <xf borderId="9" fillId="4" fontId="21" numFmtId="0" xfId="0" applyAlignment="1" applyBorder="1" applyFill="1" applyFont="1">
      <alignment readingOrder="0" shrinkToFit="0" vertical="bottom" wrapText="1"/>
    </xf>
    <xf borderId="9" fillId="4" fontId="21" numFmtId="0" xfId="0" applyAlignment="1" applyBorder="1" applyFill="1" applyFont="1">
      <alignment shrinkToFit="0" vertical="bottom" wrapText="0"/>
    </xf>
    <xf borderId="1" fillId="0" fontId="1" numFmtId="0" xfId="0" applyAlignment="1" applyBorder="1" applyFont="1">
      <alignment readingOrder="0" shrinkToFit="0" wrapText="1"/>
    </xf>
    <xf borderId="9" fillId="4" fontId="21" numFmtId="164" xfId="0" applyAlignment="1" applyBorder="1" applyFill="1" applyFont="1" applyNumberFormat="1">
      <alignment shrinkToFit="0" vertical="bottom" wrapText="0"/>
    </xf>
    <xf borderId="1" fillId="4" fontId="7" numFmtId="0" xfId="0" applyAlignment="1" applyBorder="1" applyFill="1" applyFont="1">
      <alignment horizontal="center" readingOrder="0" shrinkToFit="0" textRotation="90" vertical="center"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25" numFmtId="164" xfId="0" applyAlignment="1" applyFill="1" applyFont="1" applyNumberFormat="1">
      <alignment horizontal="right"/>
    </xf>
    <xf borderId="0" fillId="4" fontId="6"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ill="1" applyFont="1">
      <alignment readingOrder="0" shrinkToFit="0" vertical="bottom" wrapText="0"/>
    </xf>
    <xf borderId="1" fillId="4" fontId="25" numFmtId="0" xfId="0" applyBorder="1" applyFill="1" applyFont="1"/>
    <xf borderId="1" fillId="4"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4" fontId="25" numFmtId="0" xfId="0" applyAlignment="1" applyBorder="1" applyFill="1" applyFont="1">
      <alignment shrinkToFit="0" vertical="bottom" wrapText="0"/>
    </xf>
    <xf borderId="1" fillId="4"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8"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6" fontId="8"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ill="1" applyFont="1">
      <alignment readingOrder="0" shrinkToFit="0" wrapText="1"/>
    </xf>
    <xf borderId="1" fillId="7" fontId="8"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4"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5"/>
      <c r="B1" s="5"/>
    </row>
    <row r="2">
      <c r="A2" s="5"/>
      <c r="B2" s="5"/>
    </row>
    <row r="3">
      <c r="A3" s="5"/>
      <c r="B3" s="5"/>
    </row>
    <row r="4">
      <c r="A4" s="5"/>
      <c r="B4" s="5"/>
    </row>
    <row r="5">
      <c r="A5" s="1" t="s">
        <v>1</v>
      </c>
      <c r="B5" s="1">
        <v>2022.0</v>
      </c>
    </row>
    <row r="6">
      <c r="A6" s="12"/>
      <c r="B6" s="12"/>
    </row>
    <row r="7">
      <c r="A7" s="14" t="s">
        <v>5</v>
      </c>
      <c r="B7" s="4"/>
    </row>
    <row r="8">
      <c r="A8" s="21" t="s">
        <v>8</v>
      </c>
      <c r="B8" s="4"/>
    </row>
    <row r="9">
      <c r="A9" s="12"/>
      <c r="B9" s="12"/>
    </row>
    <row r="10">
      <c r="A10" s="14" t="s">
        <v>12</v>
      </c>
      <c r="B10" s="4"/>
    </row>
    <row r="11">
      <c r="A11" s="21" t="s">
        <v>13</v>
      </c>
      <c r="B11" s="4"/>
    </row>
    <row r="12">
      <c r="A12" s="12"/>
      <c r="B12" s="12"/>
    </row>
    <row r="13">
      <c r="A13" s="14" t="s">
        <v>14</v>
      </c>
      <c r="B13" s="4"/>
    </row>
    <row r="14">
      <c r="A14" s="21" t="s">
        <v>15</v>
      </c>
      <c r="B14" s="4"/>
    </row>
    <row r="15">
      <c r="A15" s="12"/>
      <c r="B15" s="12"/>
    </row>
    <row r="16">
      <c r="A16" s="14" t="s">
        <v>16</v>
      </c>
      <c r="B16" s="4"/>
    </row>
    <row r="17">
      <c r="A17" s="21" t="s">
        <v>17</v>
      </c>
      <c r="B17" s="4"/>
    </row>
    <row r="18">
      <c r="A18" s="12"/>
      <c r="B18" s="12"/>
    </row>
    <row r="19">
      <c r="A19" s="14" t="s">
        <v>18</v>
      </c>
      <c r="B19" s="4"/>
    </row>
    <row r="20">
      <c r="A20" s="21" t="s">
        <v>19</v>
      </c>
      <c r="B20" s="4"/>
    </row>
    <row r="21">
      <c r="A21" s="12"/>
      <c r="B21" s="12"/>
    </row>
    <row r="22">
      <c r="A22" s="14" t="s">
        <v>20</v>
      </c>
      <c r="B22" s="4"/>
    </row>
    <row r="23">
      <c r="A23" s="21" t="s">
        <v>21</v>
      </c>
      <c r="B23" s="4"/>
    </row>
    <row r="24">
      <c r="A24" s="12"/>
      <c r="B24" s="12"/>
    </row>
    <row r="25">
      <c r="A25" s="14" t="s">
        <v>22</v>
      </c>
      <c r="B25" s="4"/>
    </row>
    <row r="26">
      <c r="A26" s="21" t="s">
        <v>23</v>
      </c>
      <c r="B26" s="4"/>
    </row>
    <row r="27">
      <c r="A27" s="12"/>
      <c r="B27" s="12"/>
    </row>
    <row r="28">
      <c r="A28" s="14" t="s">
        <v>25</v>
      </c>
      <c r="B28" s="4"/>
    </row>
    <row r="29">
      <c r="A29" s="21" t="s">
        <v>26</v>
      </c>
      <c r="B29" s="4"/>
    </row>
    <row r="30">
      <c r="A30" s="12"/>
      <c r="B30" s="12"/>
    </row>
    <row r="31">
      <c r="A31" s="26" t="s">
        <v>27</v>
      </c>
      <c r="B31" s="4"/>
    </row>
    <row r="32">
      <c r="A32" s="21" t="s">
        <v>28</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THE NATURE CONSERVANCY</v>
      </c>
      <c r="B1" s="3" t="s">
        <v>0</v>
      </c>
      <c r="C1" s="4"/>
      <c r="D1" s="6"/>
      <c r="E1" s="8"/>
    </row>
    <row r="2">
      <c r="A2" s="10" t="s">
        <v>3</v>
      </c>
      <c r="B2" s="13" t="s">
        <v>4</v>
      </c>
      <c r="C2" s="15">
        <v>0.0</v>
      </c>
      <c r="D2" s="15" t="s">
        <v>6</v>
      </c>
      <c r="E2" s="18" t="s">
        <v>7</v>
      </c>
    </row>
    <row r="3">
      <c r="A3" s="23"/>
      <c r="B3" s="23"/>
      <c r="C3" s="23"/>
      <c r="D3" s="23"/>
      <c r="E3" s="23"/>
    </row>
    <row r="4">
      <c r="A4" s="28" t="s">
        <v>24</v>
      </c>
      <c r="B4" s="29">
        <v>0.064</v>
      </c>
      <c r="C4" s="30">
        <v>0.0</v>
      </c>
      <c r="D4" s="31" t="str">
        <f t="shared" ref="D4:D10" si="1">C4/$C$2</f>
        <v>#DIV/0!</v>
      </c>
      <c r="E4" s="32" t="str">
        <f t="shared" ref="E4:E10" si="2">D4-B4</f>
        <v>#DIV/0!</v>
      </c>
      <c r="G4" s="35"/>
    </row>
    <row r="5">
      <c r="A5" s="37" t="s">
        <v>31</v>
      </c>
      <c r="B5" s="29">
        <v>0.137</v>
      </c>
      <c r="C5" s="30">
        <v>0.0</v>
      </c>
      <c r="D5" s="31" t="str">
        <f t="shared" si="1"/>
        <v>#DIV/0!</v>
      </c>
      <c r="E5" s="32" t="str">
        <f t="shared" si="2"/>
        <v>#DIV/0!</v>
      </c>
      <c r="G5" s="35"/>
    </row>
    <row r="6">
      <c r="A6" s="37" t="s">
        <v>37</v>
      </c>
      <c r="B6" s="29">
        <v>0.013</v>
      </c>
      <c r="C6" s="30">
        <v>0.0</v>
      </c>
      <c r="D6" s="31" t="str">
        <f t="shared" si="1"/>
        <v>#DIV/0!</v>
      </c>
      <c r="E6" s="32" t="str">
        <f t="shared" si="2"/>
        <v>#DIV/0!</v>
      </c>
      <c r="G6" s="40"/>
    </row>
    <row r="7">
      <c r="A7" s="37" t="s">
        <v>40</v>
      </c>
      <c r="B7" s="31">
        <v>0.185</v>
      </c>
      <c r="C7" s="30">
        <v>0.0</v>
      </c>
      <c r="D7" s="31" t="str">
        <f t="shared" si="1"/>
        <v>#DIV/0!</v>
      </c>
      <c r="E7" s="32" t="str">
        <f t="shared" si="2"/>
        <v>#DIV/0!</v>
      </c>
      <c r="G7" s="35"/>
    </row>
    <row r="8">
      <c r="A8" s="37" t="s">
        <v>43</v>
      </c>
      <c r="B8" s="29">
        <v>0.025</v>
      </c>
      <c r="C8" s="30">
        <v>0.0</v>
      </c>
      <c r="D8" s="31" t="str">
        <f t="shared" si="1"/>
        <v>#DIV/0!</v>
      </c>
      <c r="E8" s="32" t="str">
        <f t="shared" si="2"/>
        <v>#DIV/0!</v>
      </c>
      <c r="G8" s="40"/>
    </row>
    <row r="9">
      <c r="A9" s="37" t="s">
        <v>46</v>
      </c>
      <c r="B9" s="31">
        <v>0.013</v>
      </c>
      <c r="C9" s="30">
        <v>0.0</v>
      </c>
      <c r="D9" s="31" t="str">
        <f t="shared" si="1"/>
        <v>#DIV/0!</v>
      </c>
      <c r="E9" s="32" t="str">
        <f t="shared" si="2"/>
        <v>#DIV/0!</v>
      </c>
      <c r="G9" s="40"/>
    </row>
    <row r="10">
      <c r="A10" s="43" t="s">
        <v>48</v>
      </c>
      <c r="B10" s="45">
        <v>0.601</v>
      </c>
      <c r="C10" s="30">
        <v>0.0</v>
      </c>
      <c r="D10" s="31" t="str">
        <f t="shared" si="1"/>
        <v>#DIV/0!</v>
      </c>
      <c r="E10" s="32" t="str">
        <f t="shared" si="2"/>
        <v>#DIV/0!</v>
      </c>
      <c r="G10" s="35"/>
    </row>
    <row r="11">
      <c r="A11" s="23"/>
      <c r="B11" s="23"/>
      <c r="C11" s="23"/>
      <c r="D11" s="23"/>
      <c r="E11" s="48"/>
      <c r="G11" s="40"/>
      <c r="H11" s="49"/>
      <c r="I11" s="49"/>
    </row>
    <row r="12">
      <c r="A12" s="28" t="s">
        <v>56</v>
      </c>
      <c r="B12" s="31">
        <v>0.508</v>
      </c>
      <c r="C12" s="30">
        <v>0.0</v>
      </c>
      <c r="D12" s="31" t="str">
        <f t="shared" ref="D12:D13" si="3">C12/$C$2</f>
        <v>#DIV/0!</v>
      </c>
      <c r="E12" s="32" t="str">
        <f t="shared" ref="E12:E13" si="4">D12-B12</f>
        <v>#DIV/0!</v>
      </c>
      <c r="G12" s="40"/>
      <c r="H12" s="49"/>
      <c r="I12" s="49"/>
    </row>
    <row r="13">
      <c r="A13" s="37" t="s">
        <v>57</v>
      </c>
      <c r="B13" s="31">
        <f>1-B12</f>
        <v>0.492</v>
      </c>
      <c r="C13" s="30">
        <v>0.0</v>
      </c>
      <c r="D13" s="31" t="str">
        <f t="shared" si="3"/>
        <v>#DIV/0!</v>
      </c>
      <c r="E13" s="32" t="str">
        <f t="shared" si="4"/>
        <v>#DIV/0!</v>
      </c>
      <c r="G13" s="40"/>
      <c r="H13" s="49"/>
      <c r="I13" s="49"/>
    </row>
    <row r="14">
      <c r="A14" s="23"/>
      <c r="B14" s="23"/>
      <c r="C14" s="23"/>
      <c r="D14" s="23"/>
      <c r="E14" s="48"/>
      <c r="G14" s="40"/>
      <c r="H14" s="49"/>
      <c r="I14" s="49"/>
    </row>
    <row r="15">
      <c r="A15" s="37" t="s">
        <v>60</v>
      </c>
      <c r="B15" s="31">
        <v>0.056</v>
      </c>
      <c r="C15" s="30">
        <v>0.0</v>
      </c>
      <c r="D15" s="31" t="str">
        <f>C15/$C$2</f>
        <v>#DIV/0!</v>
      </c>
      <c r="E15" s="32" t="str">
        <f>D15-B15</f>
        <v>#DIV/0!</v>
      </c>
      <c r="G15" s="40"/>
      <c r="H15" s="49"/>
      <c r="I15" s="49"/>
    </row>
    <row r="16">
      <c r="A16" s="23"/>
      <c r="B16" s="23"/>
      <c r="C16" s="23"/>
      <c r="D16" s="23"/>
      <c r="E16" s="23"/>
      <c r="F16" s="59"/>
      <c r="G16" s="63"/>
      <c r="H16" s="49"/>
      <c r="I16" s="49"/>
    </row>
    <row r="17">
      <c r="A17" s="28" t="s">
        <v>82</v>
      </c>
      <c r="B17" s="31">
        <v>0.086</v>
      </c>
      <c r="C17" s="30">
        <v>0.0</v>
      </c>
      <c r="D17" s="31" t="str">
        <f>C17/$C$2</f>
        <v>#DIV/0!</v>
      </c>
      <c r="E17" s="32" t="str">
        <f>D17-B17</f>
        <v>#DIV/0!</v>
      </c>
      <c r="F17" s="59"/>
      <c r="G17" s="63"/>
      <c r="H17" s="49"/>
      <c r="I17" s="49"/>
    </row>
    <row r="18">
      <c r="A18" s="23"/>
      <c r="B18" s="23"/>
      <c r="C18" s="23"/>
      <c r="D18" s="23"/>
      <c r="E18" s="23"/>
      <c r="G18" s="40"/>
    </row>
    <row r="19">
      <c r="A19" s="37" t="s">
        <v>94</v>
      </c>
      <c r="B19" s="31">
        <v>0.004</v>
      </c>
      <c r="C19" s="30">
        <v>0.0</v>
      </c>
      <c r="D19" s="31" t="str">
        <f>C19/$C$2</f>
        <v>#DIV/0!</v>
      </c>
      <c r="E19" s="32" t="str">
        <f>D19-B19</f>
        <v>#DIV/0!</v>
      </c>
      <c r="F19" s="59"/>
      <c r="G19" s="63"/>
      <c r="H19" s="49"/>
      <c r="I19" s="49"/>
    </row>
    <row r="20">
      <c r="A20" s="23"/>
      <c r="B20" s="23"/>
      <c r="C20" s="23"/>
      <c r="D20" s="23"/>
      <c r="E20" s="23"/>
      <c r="F20" s="59"/>
      <c r="G20" s="63"/>
      <c r="H20" s="49"/>
      <c r="I20" s="49"/>
    </row>
    <row r="21">
      <c r="A21" s="1"/>
      <c r="B21" s="3"/>
      <c r="C21" s="4"/>
      <c r="D21" s="6"/>
      <c r="E21" s="8"/>
      <c r="F21" s="59"/>
      <c r="G21" s="70"/>
      <c r="H21" s="49"/>
      <c r="I21" s="49"/>
    </row>
    <row r="22">
      <c r="A22" s="10" t="s">
        <v>102</v>
      </c>
      <c r="B22" s="13" t="s">
        <v>4</v>
      </c>
      <c r="C22" s="15">
        <v>0.0</v>
      </c>
      <c r="D22" s="15" t="s">
        <v>6</v>
      </c>
      <c r="E22" s="18" t="s">
        <v>7</v>
      </c>
      <c r="F22" s="59"/>
      <c r="G22" s="70"/>
      <c r="H22" s="49"/>
      <c r="I22" s="49"/>
    </row>
    <row r="23">
      <c r="A23" s="23"/>
      <c r="B23" s="23"/>
      <c r="C23" s="23"/>
      <c r="D23" s="23"/>
      <c r="E23" s="23"/>
    </row>
    <row r="24">
      <c r="A24" s="28" t="s">
        <v>24</v>
      </c>
      <c r="B24" s="29">
        <v>0.064</v>
      </c>
      <c r="C24" s="30">
        <v>0.0</v>
      </c>
      <c r="D24" s="31" t="str">
        <f t="shared" ref="D24:D30" si="5">C24/$C$22</f>
        <v>#DIV/0!</v>
      </c>
      <c r="E24" s="32" t="str">
        <f t="shared" ref="E24:E30" si="6">D24-B24</f>
        <v>#DIV/0!</v>
      </c>
      <c r="G24" s="35"/>
    </row>
    <row r="25">
      <c r="A25" s="37" t="s">
        <v>31</v>
      </c>
      <c r="B25" s="29">
        <v>0.137</v>
      </c>
      <c r="C25" s="30">
        <v>0.0</v>
      </c>
      <c r="D25" s="31" t="str">
        <f t="shared" si="5"/>
        <v>#DIV/0!</v>
      </c>
      <c r="E25" s="32" t="str">
        <f t="shared" si="6"/>
        <v>#DIV/0!</v>
      </c>
      <c r="G25" s="40"/>
    </row>
    <row r="26">
      <c r="A26" s="37" t="s">
        <v>37</v>
      </c>
      <c r="B26" s="29">
        <v>0.013</v>
      </c>
      <c r="C26" s="30">
        <v>0.0</v>
      </c>
      <c r="D26" s="31" t="str">
        <f t="shared" si="5"/>
        <v>#DIV/0!</v>
      </c>
      <c r="E26" s="32" t="str">
        <f t="shared" si="6"/>
        <v>#DIV/0!</v>
      </c>
      <c r="G26" s="40"/>
    </row>
    <row r="27">
      <c r="A27" s="37" t="s">
        <v>40</v>
      </c>
      <c r="B27" s="31">
        <v>0.185</v>
      </c>
      <c r="C27" s="30">
        <v>0.0</v>
      </c>
      <c r="D27" s="31" t="str">
        <f t="shared" si="5"/>
        <v>#DIV/0!</v>
      </c>
      <c r="E27" s="32" t="str">
        <f t="shared" si="6"/>
        <v>#DIV/0!</v>
      </c>
      <c r="G27" s="40"/>
    </row>
    <row r="28">
      <c r="A28" s="37" t="s">
        <v>43</v>
      </c>
      <c r="B28" s="29">
        <v>0.025</v>
      </c>
      <c r="C28" s="30">
        <v>0.0</v>
      </c>
      <c r="D28" s="31" t="str">
        <f t="shared" si="5"/>
        <v>#DIV/0!</v>
      </c>
      <c r="E28" s="32" t="str">
        <f t="shared" si="6"/>
        <v>#DIV/0!</v>
      </c>
      <c r="G28" s="40"/>
    </row>
    <row r="29">
      <c r="A29" s="37" t="s">
        <v>46</v>
      </c>
      <c r="B29" s="31">
        <v>0.013</v>
      </c>
      <c r="C29" s="30">
        <v>0.0</v>
      </c>
      <c r="D29" s="31" t="str">
        <f t="shared" si="5"/>
        <v>#DIV/0!</v>
      </c>
      <c r="E29" s="32" t="str">
        <f t="shared" si="6"/>
        <v>#DIV/0!</v>
      </c>
      <c r="G29" s="40"/>
    </row>
    <row r="30">
      <c r="A30" s="43" t="s">
        <v>48</v>
      </c>
      <c r="B30" s="45">
        <v>0.601</v>
      </c>
      <c r="C30" s="75">
        <v>0.0</v>
      </c>
      <c r="D30" s="31" t="str">
        <f t="shared" si="5"/>
        <v>#DIV/0!</v>
      </c>
      <c r="E30" s="32" t="str">
        <f t="shared" si="6"/>
        <v>#DIV/0!</v>
      </c>
      <c r="G30" s="40"/>
    </row>
    <row r="31">
      <c r="A31" s="23"/>
      <c r="B31" s="23"/>
      <c r="C31" s="23"/>
      <c r="D31" s="23"/>
      <c r="E31" s="23"/>
      <c r="G31" s="40"/>
    </row>
    <row r="32">
      <c r="A32" s="28" t="s">
        <v>56</v>
      </c>
      <c r="B32" s="29">
        <v>0.505</v>
      </c>
      <c r="C32" s="30">
        <v>0.0</v>
      </c>
      <c r="D32" s="31" t="str">
        <f t="shared" ref="D32:D33" si="7">C32/$C$22</f>
        <v>#DIV/0!</v>
      </c>
      <c r="E32" s="32" t="str">
        <f t="shared" ref="E32:E33" si="8">D32-B32</f>
        <v>#DIV/0!</v>
      </c>
      <c r="G32" s="40"/>
    </row>
    <row r="33">
      <c r="A33" s="37" t="s">
        <v>57</v>
      </c>
      <c r="B33" s="31">
        <f>1-B32</f>
        <v>0.495</v>
      </c>
      <c r="C33" s="30">
        <v>0.0</v>
      </c>
      <c r="D33" s="31" t="str">
        <f t="shared" si="7"/>
        <v>#DIV/0!</v>
      </c>
      <c r="E33" s="32" t="str">
        <f t="shared" si="8"/>
        <v>#DIV/0!</v>
      </c>
      <c r="G33" s="40"/>
    </row>
    <row r="34">
      <c r="A34" s="23"/>
      <c r="B34" s="23"/>
      <c r="C34" s="23"/>
      <c r="D34" s="23"/>
      <c r="E34" s="23"/>
    </row>
    <row r="35">
      <c r="A35" s="37" t="s">
        <v>60</v>
      </c>
      <c r="B35" s="29">
        <v>0.062</v>
      </c>
      <c r="C35" s="30">
        <v>0.0</v>
      </c>
      <c r="D35" s="31" t="str">
        <f>C35/$C$22</f>
        <v>#DIV/0!</v>
      </c>
      <c r="E35" s="32" t="str">
        <f>D35-B35</f>
        <v>#DIV/0!</v>
      </c>
    </row>
    <row r="36">
      <c r="A36" s="23"/>
      <c r="B36" s="23"/>
      <c r="C36" s="23"/>
      <c r="D36" s="23"/>
      <c r="E36" s="23"/>
    </row>
    <row r="37">
      <c r="A37" s="28" t="s">
        <v>82</v>
      </c>
      <c r="B37" s="29">
        <v>0.089</v>
      </c>
      <c r="C37" s="30">
        <v>0.0</v>
      </c>
      <c r="D37" s="31" t="str">
        <f>C37/$C$22</f>
        <v>#DIV/0!</v>
      </c>
      <c r="E37" s="32" t="str">
        <f>D37-B37</f>
        <v>#DIV/0!</v>
      </c>
    </row>
    <row r="38">
      <c r="A38" s="23"/>
      <c r="B38" s="23"/>
      <c r="C38" s="23"/>
      <c r="D38" s="23"/>
      <c r="E38" s="23"/>
    </row>
    <row r="39">
      <c r="A39" s="37" t="s">
        <v>94</v>
      </c>
      <c r="B39" s="29">
        <v>0.055</v>
      </c>
      <c r="C39" s="30">
        <v>0.0</v>
      </c>
      <c r="D39" s="31" t="str">
        <f>C39/$C$22</f>
        <v>#DIV/0!</v>
      </c>
      <c r="E39" s="32" t="str">
        <f>D39-B39</f>
        <v>#DIV/0!</v>
      </c>
    </row>
    <row r="42">
      <c r="A42" s="59" t="s">
        <v>133</v>
      </c>
      <c r="B42" s="90" t="s">
        <v>134</v>
      </c>
    </row>
    <row r="43">
      <c r="A43" s="91" t="s">
        <v>136</v>
      </c>
      <c r="B43" s="94" t="s">
        <v>137</v>
      </c>
      <c r="C43" s="90"/>
      <c r="D43" s="90"/>
      <c r="E43" s="90"/>
      <c r="F43" s="90"/>
      <c r="G43" s="90"/>
      <c r="H43" s="90"/>
    </row>
    <row r="44">
      <c r="A44" s="91" t="s">
        <v>138</v>
      </c>
      <c r="B44" s="102" t="s">
        <v>139</v>
      </c>
    </row>
    <row r="47">
      <c r="A47" s="106" t="s">
        <v>149</v>
      </c>
      <c r="B47" s="4"/>
      <c r="C47" s="108"/>
      <c r="D47" s="111"/>
      <c r="E47" s="11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THE NATURE CONSERVANCY</v>
      </c>
      <c r="B1" s="4"/>
      <c r="C1" s="1">
        <f>'READ HERE FIRST'!B5</f>
        <v>2022</v>
      </c>
      <c r="D1" s="7"/>
      <c r="E1" s="7"/>
      <c r="F1" s="9" t="s">
        <v>2</v>
      </c>
      <c r="G1" s="16"/>
      <c r="H1" s="16"/>
      <c r="I1" s="16"/>
      <c r="J1" s="16"/>
      <c r="K1" s="16"/>
      <c r="L1" s="16"/>
      <c r="M1" s="16"/>
      <c r="N1" s="16"/>
      <c r="O1" s="16"/>
      <c r="P1" s="16"/>
      <c r="Q1" s="16"/>
      <c r="R1" s="16"/>
      <c r="S1" s="16"/>
      <c r="T1" s="16"/>
      <c r="U1" s="16"/>
      <c r="V1" s="16"/>
      <c r="W1" s="16"/>
      <c r="X1" s="16"/>
      <c r="Y1" s="16"/>
      <c r="Z1" s="16"/>
    </row>
    <row r="2">
      <c r="A2" s="19" t="s">
        <v>9</v>
      </c>
      <c r="B2" s="20" t="s">
        <v>10</v>
      </c>
      <c r="C2" s="25" t="s">
        <v>11</v>
      </c>
      <c r="D2" s="33"/>
      <c r="E2" s="36">
        <v>4204782.0</v>
      </c>
      <c r="F2" s="33"/>
      <c r="G2" s="16"/>
      <c r="H2" s="16"/>
      <c r="I2" s="16"/>
      <c r="J2" s="16"/>
      <c r="K2" s="16"/>
      <c r="L2" s="16"/>
      <c r="M2" s="16"/>
      <c r="N2" s="16"/>
      <c r="O2" s="16"/>
      <c r="P2" s="16"/>
      <c r="Q2" s="16"/>
      <c r="R2" s="16"/>
      <c r="S2" s="16"/>
      <c r="T2" s="16"/>
      <c r="U2" s="16"/>
      <c r="V2" s="16"/>
      <c r="W2" s="16"/>
      <c r="X2" s="16"/>
      <c r="Y2" s="16"/>
      <c r="Z2" s="16"/>
    </row>
    <row r="3">
      <c r="A3" s="38"/>
      <c r="B3" s="20" t="s">
        <v>34</v>
      </c>
      <c r="C3" s="25" t="s">
        <v>35</v>
      </c>
      <c r="D3" s="33"/>
      <c r="E3" s="39">
        <v>0.0</v>
      </c>
      <c r="F3" s="33"/>
      <c r="G3" s="16"/>
      <c r="H3" s="16"/>
      <c r="I3" s="16"/>
      <c r="J3" s="16"/>
      <c r="K3" s="16"/>
      <c r="L3" s="16"/>
      <c r="M3" s="16"/>
      <c r="N3" s="16"/>
      <c r="O3" s="16"/>
      <c r="P3" s="16"/>
      <c r="Q3" s="16"/>
      <c r="R3" s="16"/>
      <c r="S3" s="16"/>
      <c r="T3" s="16"/>
      <c r="U3" s="16"/>
      <c r="V3" s="16"/>
      <c r="W3" s="16"/>
      <c r="X3" s="16"/>
      <c r="Y3" s="16"/>
      <c r="Z3" s="16"/>
    </row>
    <row r="4">
      <c r="A4" s="38"/>
      <c r="B4" s="20" t="s">
        <v>38</v>
      </c>
      <c r="C4" s="25" t="s">
        <v>39</v>
      </c>
      <c r="D4" s="33"/>
      <c r="E4" s="39">
        <v>238631.0</v>
      </c>
      <c r="F4" s="7"/>
      <c r="G4" s="16"/>
      <c r="H4" s="16"/>
      <c r="I4" s="16"/>
      <c r="J4" s="16"/>
      <c r="K4" s="16"/>
      <c r="L4" s="16"/>
      <c r="M4" s="16"/>
      <c r="N4" s="16"/>
      <c r="O4" s="16"/>
      <c r="P4" s="16"/>
      <c r="Q4" s="16"/>
      <c r="R4" s="16"/>
      <c r="S4" s="16"/>
      <c r="T4" s="16"/>
      <c r="U4" s="16"/>
      <c r="V4" s="16"/>
      <c r="W4" s="16"/>
      <c r="X4" s="16"/>
      <c r="Y4" s="16"/>
      <c r="Z4" s="16"/>
    </row>
    <row r="5">
      <c r="A5" s="38"/>
      <c r="B5" s="20" t="s">
        <v>41</v>
      </c>
      <c r="C5" s="25" t="s">
        <v>42</v>
      </c>
      <c r="D5" s="33"/>
      <c r="E5" s="39">
        <v>0.0</v>
      </c>
      <c r="F5" s="7"/>
      <c r="G5" s="16"/>
      <c r="H5" s="16"/>
      <c r="I5" s="16"/>
      <c r="J5" s="16"/>
      <c r="K5" s="16"/>
      <c r="L5" s="16"/>
      <c r="M5" s="16"/>
      <c r="N5" s="16"/>
      <c r="O5" s="16"/>
      <c r="P5" s="16"/>
      <c r="Q5" s="16"/>
      <c r="R5" s="16"/>
      <c r="S5" s="16"/>
      <c r="T5" s="16"/>
      <c r="U5" s="16"/>
      <c r="V5" s="16"/>
      <c r="W5" s="16"/>
      <c r="X5" s="16"/>
      <c r="Y5" s="16"/>
      <c r="Z5" s="16"/>
    </row>
    <row r="6">
      <c r="A6" s="38"/>
      <c r="B6" s="20" t="s">
        <v>44</v>
      </c>
      <c r="C6" s="25" t="s">
        <v>45</v>
      </c>
      <c r="D6" s="33"/>
      <c r="E6" s="39">
        <v>1.25974699E8</v>
      </c>
      <c r="F6" s="7"/>
      <c r="G6" s="16"/>
      <c r="H6" s="16"/>
      <c r="I6" s="16"/>
      <c r="J6" s="16"/>
      <c r="K6" s="16"/>
      <c r="L6" s="16"/>
      <c r="M6" s="16"/>
      <c r="N6" s="16"/>
      <c r="O6" s="16"/>
      <c r="P6" s="16"/>
      <c r="Q6" s="16"/>
      <c r="R6" s="16"/>
      <c r="S6" s="16"/>
      <c r="T6" s="16"/>
      <c r="U6" s="16"/>
      <c r="V6" s="16"/>
      <c r="W6" s="16"/>
      <c r="X6" s="16"/>
      <c r="Y6" s="16"/>
      <c r="Z6" s="16"/>
    </row>
    <row r="7">
      <c r="A7" s="38"/>
      <c r="B7" s="20" t="s">
        <v>47</v>
      </c>
      <c r="C7" s="44" t="s">
        <v>49</v>
      </c>
      <c r="D7" s="33"/>
      <c r="E7" s="39">
        <v>8.49271457E8</v>
      </c>
      <c r="F7" s="7"/>
      <c r="G7" s="16"/>
      <c r="H7" s="16"/>
      <c r="I7" s="16"/>
      <c r="J7" s="16"/>
      <c r="K7" s="16"/>
      <c r="L7" s="16"/>
      <c r="M7" s="16"/>
      <c r="N7" s="16"/>
      <c r="O7" s="16"/>
      <c r="P7" s="16"/>
      <c r="Q7" s="16"/>
      <c r="R7" s="16"/>
      <c r="S7" s="16"/>
      <c r="T7" s="16"/>
      <c r="U7" s="16"/>
      <c r="V7" s="16"/>
      <c r="W7" s="16"/>
      <c r="X7" s="16"/>
      <c r="Y7" s="16"/>
      <c r="Z7" s="16"/>
    </row>
    <row r="8">
      <c r="A8" s="50"/>
      <c r="B8" s="20" t="s">
        <v>58</v>
      </c>
      <c r="C8" s="25" t="s">
        <v>59</v>
      </c>
      <c r="D8" s="33"/>
      <c r="E8" s="39">
        <v>1.24122698E8</v>
      </c>
      <c r="F8" s="7"/>
      <c r="G8" s="16"/>
      <c r="H8" s="16"/>
      <c r="I8" s="16"/>
      <c r="J8" s="16"/>
      <c r="K8" s="16"/>
      <c r="L8" s="16"/>
      <c r="M8" s="16"/>
      <c r="N8" s="16"/>
      <c r="O8" s="16"/>
      <c r="P8" s="16"/>
      <c r="Q8" s="16"/>
      <c r="R8" s="16"/>
      <c r="S8" s="16"/>
      <c r="T8" s="16"/>
      <c r="U8" s="16"/>
      <c r="V8" s="16"/>
      <c r="W8" s="16"/>
      <c r="X8" s="16"/>
      <c r="Y8" s="16"/>
      <c r="Z8" s="16"/>
    </row>
    <row r="9">
      <c r="A9" s="56"/>
      <c r="B9" s="58" t="s">
        <v>65</v>
      </c>
      <c r="C9" s="61" t="s">
        <v>74</v>
      </c>
      <c r="D9" s="62"/>
      <c r="E9" s="62"/>
      <c r="F9" s="64">
        <f>SUM(E2:E7)</f>
        <v>979689569</v>
      </c>
      <c r="G9" s="65"/>
      <c r="H9" s="65"/>
      <c r="I9" s="65"/>
      <c r="J9" s="65"/>
      <c r="K9" s="65"/>
      <c r="L9" s="65"/>
      <c r="M9" s="65"/>
      <c r="N9" s="65"/>
      <c r="O9" s="65"/>
      <c r="P9" s="65"/>
      <c r="Q9" s="65"/>
      <c r="R9" s="65"/>
      <c r="S9" s="65"/>
      <c r="T9" s="65"/>
      <c r="U9" s="65"/>
      <c r="V9" s="65"/>
      <c r="W9" s="65"/>
      <c r="X9" s="65"/>
      <c r="Y9" s="65"/>
      <c r="Z9" s="65"/>
    </row>
    <row r="10">
      <c r="A10" s="19" t="s">
        <v>85</v>
      </c>
      <c r="B10" s="66" t="s">
        <v>89</v>
      </c>
      <c r="C10" s="67" t="s">
        <v>93</v>
      </c>
      <c r="D10" s="23"/>
      <c r="E10" s="23"/>
      <c r="F10" s="36">
        <v>4.1698824E7</v>
      </c>
      <c r="G10" s="16"/>
      <c r="H10" s="16"/>
      <c r="I10" s="16"/>
      <c r="J10" s="16"/>
      <c r="K10" s="16"/>
      <c r="L10" s="16"/>
      <c r="M10" s="16"/>
      <c r="N10" s="16"/>
      <c r="O10" s="16"/>
      <c r="P10" s="16"/>
      <c r="Q10" s="16"/>
      <c r="R10" s="16"/>
      <c r="S10" s="16"/>
      <c r="T10" s="16"/>
      <c r="U10" s="16"/>
      <c r="V10" s="16"/>
      <c r="W10" s="16"/>
      <c r="X10" s="16"/>
      <c r="Y10" s="16"/>
      <c r="Z10" s="16"/>
    </row>
    <row r="11">
      <c r="A11" s="38"/>
      <c r="B11" s="20" t="s">
        <v>34</v>
      </c>
      <c r="C11" s="67" t="s">
        <v>98</v>
      </c>
      <c r="D11" s="68"/>
      <c r="E11" s="68"/>
      <c r="F11" s="69">
        <v>3.7592609E7</v>
      </c>
      <c r="G11" s="16"/>
      <c r="H11" s="16"/>
      <c r="I11" s="16"/>
      <c r="J11" s="16"/>
      <c r="K11" s="16"/>
      <c r="L11" s="16"/>
      <c r="M11" s="16"/>
      <c r="N11" s="16"/>
      <c r="O11" s="16"/>
      <c r="P11" s="16"/>
      <c r="Q11" s="16"/>
      <c r="R11" s="16"/>
      <c r="S11" s="16"/>
      <c r="T11" s="16"/>
      <c r="U11" s="16"/>
      <c r="V11" s="16"/>
      <c r="W11" s="16"/>
      <c r="X11" s="16"/>
      <c r="Y11" s="16"/>
      <c r="Z11" s="16"/>
    </row>
    <row r="12">
      <c r="A12" s="38"/>
      <c r="B12" s="20" t="s">
        <v>38</v>
      </c>
      <c r="C12" s="67" t="s">
        <v>103</v>
      </c>
      <c r="D12" s="68"/>
      <c r="E12" s="68"/>
      <c r="F12" s="69">
        <v>2.3412931E7</v>
      </c>
      <c r="G12" s="16"/>
      <c r="H12" s="16"/>
      <c r="I12" s="16"/>
      <c r="J12" s="16"/>
      <c r="K12" s="16"/>
      <c r="L12" s="16"/>
      <c r="M12" s="16"/>
      <c r="N12" s="16"/>
      <c r="O12" s="16"/>
      <c r="P12" s="16"/>
      <c r="Q12" s="16"/>
      <c r="R12" s="16"/>
      <c r="S12" s="16"/>
      <c r="T12" s="16"/>
      <c r="U12" s="16"/>
      <c r="V12" s="16"/>
      <c r="W12" s="16"/>
      <c r="X12" s="16"/>
      <c r="Y12" s="16"/>
      <c r="Z12" s="16"/>
    </row>
    <row r="13">
      <c r="A13" s="38"/>
      <c r="B13" s="20" t="s">
        <v>41</v>
      </c>
      <c r="C13" s="67" t="s">
        <v>106</v>
      </c>
      <c r="D13" s="68"/>
      <c r="E13" s="68"/>
      <c r="F13" s="69">
        <v>2062066.0</v>
      </c>
      <c r="G13" s="16"/>
      <c r="H13" s="16"/>
      <c r="I13" s="16"/>
      <c r="J13" s="16"/>
      <c r="K13" s="16"/>
      <c r="L13" s="16"/>
      <c r="M13" s="16"/>
      <c r="N13" s="16"/>
      <c r="O13" s="16"/>
      <c r="P13" s="16"/>
      <c r="Q13" s="16"/>
      <c r="R13" s="16"/>
      <c r="S13" s="16"/>
      <c r="T13" s="16"/>
      <c r="U13" s="16"/>
      <c r="V13" s="16"/>
      <c r="W13" s="16"/>
      <c r="X13" s="16"/>
      <c r="Y13" s="16"/>
      <c r="Z13" s="16"/>
    </row>
    <row r="14">
      <c r="A14" s="38"/>
      <c r="B14" s="20" t="s">
        <v>44</v>
      </c>
      <c r="C14" s="71"/>
      <c r="D14" s="68"/>
      <c r="E14" s="68"/>
      <c r="F14" s="69">
        <v>0.0</v>
      </c>
      <c r="G14" s="16"/>
      <c r="H14" s="16"/>
      <c r="I14" s="16"/>
      <c r="J14" s="16"/>
      <c r="K14" s="16"/>
      <c r="L14" s="16"/>
      <c r="M14" s="16"/>
      <c r="N14" s="16"/>
      <c r="O14" s="16"/>
      <c r="P14" s="16"/>
      <c r="Q14" s="16"/>
      <c r="R14" s="16"/>
      <c r="S14" s="16"/>
      <c r="T14" s="16"/>
      <c r="U14" s="16"/>
      <c r="V14" s="16"/>
      <c r="W14" s="16"/>
      <c r="X14" s="16"/>
      <c r="Y14" s="16"/>
      <c r="Z14" s="16"/>
    </row>
    <row r="15">
      <c r="A15" s="50"/>
      <c r="B15" s="20" t="s">
        <v>47</v>
      </c>
      <c r="C15" s="71"/>
      <c r="D15" s="68"/>
      <c r="E15" s="68"/>
      <c r="F15" s="69">
        <v>0.0</v>
      </c>
      <c r="G15" s="16"/>
      <c r="H15" s="16"/>
      <c r="I15" s="16"/>
      <c r="J15" s="16"/>
      <c r="K15" s="16"/>
      <c r="L15" s="16"/>
      <c r="M15" s="16"/>
      <c r="N15" s="16"/>
      <c r="O15" s="16"/>
      <c r="P15" s="16"/>
      <c r="Q15" s="16"/>
      <c r="R15" s="16"/>
      <c r="S15" s="16"/>
      <c r="T15" s="16"/>
      <c r="U15" s="16"/>
      <c r="V15" s="16"/>
      <c r="W15" s="16"/>
      <c r="X15" s="16"/>
      <c r="Y15" s="16"/>
      <c r="Z15" s="16"/>
    </row>
    <row r="16">
      <c r="A16" s="73"/>
      <c r="B16" s="58" t="s">
        <v>58</v>
      </c>
      <c r="C16" s="61" t="s">
        <v>114</v>
      </c>
      <c r="D16" s="64"/>
      <c r="E16" s="64"/>
      <c r="F16" s="64">
        <f>sum(F10:F15)</f>
        <v>104766430</v>
      </c>
      <c r="G16" s="65"/>
      <c r="H16" s="65"/>
      <c r="I16" s="65"/>
      <c r="J16" s="65"/>
      <c r="K16" s="65"/>
      <c r="L16" s="65"/>
      <c r="M16" s="65"/>
      <c r="N16" s="65"/>
      <c r="O16" s="65"/>
      <c r="P16" s="65"/>
      <c r="Q16" s="65"/>
      <c r="R16" s="65"/>
      <c r="S16" s="65"/>
      <c r="T16" s="65"/>
      <c r="U16" s="65"/>
      <c r="V16" s="65"/>
      <c r="W16" s="65"/>
      <c r="X16" s="65"/>
      <c r="Y16" s="65"/>
      <c r="Z16" s="65"/>
    </row>
    <row r="17">
      <c r="A17" s="80" t="s">
        <v>118</v>
      </c>
      <c r="B17" s="81">
        <v>3.0</v>
      </c>
      <c r="C17" s="83" t="s">
        <v>131</v>
      </c>
      <c r="D17" s="68"/>
      <c r="E17" s="68"/>
      <c r="F17" s="69">
        <v>2.638705E7</v>
      </c>
      <c r="G17" s="85"/>
      <c r="H17" s="16"/>
      <c r="I17" s="16"/>
      <c r="J17" s="16"/>
      <c r="K17" s="16"/>
      <c r="L17" s="16"/>
      <c r="M17" s="16"/>
      <c r="N17" s="16"/>
      <c r="O17" s="16"/>
      <c r="P17" s="16"/>
      <c r="Q17" s="16"/>
      <c r="R17" s="16"/>
      <c r="S17" s="16"/>
      <c r="T17" s="16"/>
      <c r="U17" s="16"/>
      <c r="V17" s="16"/>
      <c r="W17" s="16"/>
      <c r="X17" s="16"/>
      <c r="Y17" s="16"/>
      <c r="Z17" s="16"/>
    </row>
    <row r="18">
      <c r="A18" s="38"/>
      <c r="B18" s="81">
        <v>4.0</v>
      </c>
      <c r="C18" s="61" t="s">
        <v>135</v>
      </c>
      <c r="D18" s="88"/>
      <c r="E18" s="88"/>
      <c r="F18" s="89">
        <v>0.0</v>
      </c>
      <c r="G18" s="16"/>
      <c r="H18" s="16"/>
      <c r="I18" s="16"/>
      <c r="J18" s="16"/>
      <c r="K18" s="16"/>
      <c r="L18" s="16"/>
      <c r="M18" s="16"/>
      <c r="N18" s="16"/>
      <c r="O18" s="16"/>
      <c r="P18" s="16"/>
      <c r="Q18" s="16"/>
      <c r="R18" s="16"/>
      <c r="S18" s="16"/>
      <c r="T18" s="16"/>
      <c r="U18" s="16"/>
      <c r="V18" s="16"/>
      <c r="W18" s="16"/>
      <c r="X18" s="16"/>
      <c r="Y18" s="16"/>
      <c r="Z18" s="16"/>
    </row>
    <row r="19">
      <c r="A19" s="38"/>
      <c r="B19" s="81">
        <v>5.0</v>
      </c>
      <c r="C19" s="61" t="s">
        <v>100</v>
      </c>
      <c r="D19" s="68"/>
      <c r="E19" s="68"/>
      <c r="F19" s="69">
        <v>0.0</v>
      </c>
      <c r="G19" s="16"/>
      <c r="H19" s="16"/>
      <c r="I19" s="16"/>
      <c r="J19" s="16"/>
      <c r="K19" s="16"/>
      <c r="L19" s="16"/>
      <c r="M19" s="16"/>
      <c r="N19" s="16"/>
      <c r="O19" s="16"/>
      <c r="P19" s="16"/>
      <c r="Q19" s="16"/>
      <c r="R19" s="16"/>
      <c r="S19" s="16"/>
      <c r="T19" s="16"/>
      <c r="U19" s="16"/>
      <c r="V19" s="16"/>
      <c r="W19" s="16"/>
      <c r="X19" s="16"/>
      <c r="Y19" s="16"/>
      <c r="Z19" s="16"/>
    </row>
    <row r="20">
      <c r="A20" s="38"/>
      <c r="B20" s="96"/>
      <c r="C20" s="99"/>
      <c r="D20" s="101" t="s">
        <v>141</v>
      </c>
      <c r="E20" s="101" t="s">
        <v>142</v>
      </c>
      <c r="F20" s="17"/>
      <c r="G20" s="16"/>
      <c r="H20" s="16"/>
      <c r="I20" s="16"/>
      <c r="J20" s="16"/>
      <c r="K20" s="16"/>
      <c r="L20" s="16"/>
      <c r="M20" s="16"/>
      <c r="N20" s="16"/>
      <c r="O20" s="16"/>
      <c r="P20" s="16"/>
      <c r="Q20" s="16"/>
      <c r="R20" s="16"/>
      <c r="S20" s="16"/>
      <c r="T20" s="16"/>
      <c r="U20" s="16"/>
      <c r="V20" s="16"/>
      <c r="W20" s="16"/>
      <c r="X20" s="16"/>
      <c r="Y20" s="16"/>
      <c r="Z20" s="16"/>
    </row>
    <row r="21">
      <c r="A21" s="38"/>
      <c r="B21" s="66" t="s">
        <v>144</v>
      </c>
      <c r="C21" s="25" t="s">
        <v>145</v>
      </c>
      <c r="D21" s="39">
        <v>3690775.0</v>
      </c>
      <c r="E21" s="39">
        <v>0.0</v>
      </c>
      <c r="F21" s="17"/>
      <c r="G21" s="16"/>
      <c r="H21" s="16"/>
      <c r="I21" s="16"/>
      <c r="J21" s="16"/>
      <c r="K21" s="16"/>
      <c r="L21" s="16"/>
      <c r="M21" s="16"/>
      <c r="N21" s="16"/>
      <c r="O21" s="16"/>
      <c r="P21" s="16"/>
      <c r="Q21" s="16"/>
      <c r="R21" s="16"/>
      <c r="S21" s="16"/>
      <c r="T21" s="16"/>
      <c r="U21" s="16"/>
      <c r="V21" s="16"/>
      <c r="W21" s="16"/>
      <c r="X21" s="16"/>
      <c r="Y21" s="16"/>
      <c r="Z21" s="16"/>
    </row>
    <row r="22">
      <c r="A22" s="38"/>
      <c r="B22" s="66" t="s">
        <v>34</v>
      </c>
      <c r="C22" s="25" t="s">
        <v>146</v>
      </c>
      <c r="D22" s="39">
        <v>664543.0</v>
      </c>
      <c r="E22" s="39">
        <v>0.0</v>
      </c>
      <c r="F22" s="17"/>
      <c r="G22" s="16"/>
      <c r="H22" s="16"/>
      <c r="I22" s="16"/>
      <c r="J22" s="16"/>
      <c r="K22" s="16"/>
      <c r="L22" s="16"/>
      <c r="M22" s="16"/>
      <c r="N22" s="16"/>
      <c r="O22" s="16"/>
      <c r="P22" s="16"/>
      <c r="Q22" s="16"/>
      <c r="R22" s="16"/>
      <c r="S22" s="16"/>
      <c r="T22" s="16"/>
      <c r="U22" s="16"/>
      <c r="V22" s="16"/>
      <c r="W22" s="16"/>
      <c r="X22" s="16"/>
      <c r="Y22" s="16"/>
      <c r="Z22" s="16"/>
    </row>
    <row r="23">
      <c r="A23" s="38"/>
      <c r="B23" s="66" t="s">
        <v>38</v>
      </c>
      <c r="C23" s="25" t="s">
        <v>147</v>
      </c>
      <c r="D23" s="104">
        <f t="shared" ref="D23:E23" si="1">D21-D22</f>
        <v>3026232</v>
      </c>
      <c r="E23" s="104">
        <f t="shared" si="1"/>
        <v>0</v>
      </c>
      <c r="F23" s="17"/>
      <c r="G23" s="16"/>
      <c r="H23" s="16"/>
      <c r="I23" s="16"/>
      <c r="J23" s="16"/>
      <c r="K23" s="16"/>
      <c r="L23" s="16"/>
      <c r="M23" s="16"/>
      <c r="N23" s="16"/>
      <c r="O23" s="16"/>
      <c r="P23" s="16"/>
      <c r="Q23" s="16"/>
      <c r="R23" s="16"/>
      <c r="S23" s="16"/>
      <c r="T23" s="16"/>
      <c r="U23" s="16"/>
      <c r="V23" s="16"/>
      <c r="W23" s="16"/>
      <c r="X23" s="16"/>
      <c r="Y23" s="16"/>
      <c r="Z23" s="16"/>
    </row>
    <row r="24">
      <c r="A24" s="38"/>
      <c r="B24" s="81" t="s">
        <v>41</v>
      </c>
      <c r="C24" s="61" t="s">
        <v>150</v>
      </c>
      <c r="D24" s="62"/>
      <c r="E24" s="62"/>
      <c r="F24" s="64">
        <f>sum(D23:E23)</f>
        <v>3026232</v>
      </c>
      <c r="G24" s="65"/>
      <c r="H24" s="65"/>
      <c r="I24" s="65"/>
      <c r="J24" s="65"/>
      <c r="K24" s="65"/>
      <c r="L24" s="65"/>
      <c r="M24" s="65"/>
      <c r="N24" s="65"/>
      <c r="O24" s="65"/>
      <c r="P24" s="65"/>
      <c r="Q24" s="65"/>
      <c r="R24" s="65"/>
      <c r="S24" s="65"/>
      <c r="T24" s="65"/>
      <c r="U24" s="65"/>
      <c r="V24" s="65"/>
      <c r="W24" s="65"/>
      <c r="X24" s="65"/>
      <c r="Y24" s="65"/>
      <c r="Z24" s="65"/>
    </row>
    <row r="25">
      <c r="A25" s="38"/>
      <c r="B25" s="96"/>
      <c r="C25" s="99"/>
      <c r="D25" s="101" t="s">
        <v>151</v>
      </c>
      <c r="E25" s="101" t="s">
        <v>152</v>
      </c>
      <c r="F25" s="17"/>
      <c r="G25" s="109"/>
      <c r="H25" s="16"/>
      <c r="I25" s="16"/>
      <c r="J25" s="16"/>
      <c r="K25" s="16"/>
      <c r="L25" s="16"/>
      <c r="M25" s="16"/>
      <c r="N25" s="16"/>
      <c r="O25" s="16"/>
      <c r="P25" s="16"/>
      <c r="Q25" s="16"/>
      <c r="R25" s="16"/>
      <c r="S25" s="16"/>
      <c r="T25" s="16"/>
      <c r="U25" s="16"/>
      <c r="V25" s="16"/>
      <c r="W25" s="16"/>
      <c r="X25" s="16"/>
      <c r="Y25" s="16"/>
      <c r="Z25" s="16"/>
    </row>
    <row r="26">
      <c r="A26" s="38"/>
      <c r="B26" s="20" t="s">
        <v>154</v>
      </c>
      <c r="C26" s="114" t="s">
        <v>155</v>
      </c>
      <c r="D26" s="39">
        <v>1.538499507E9</v>
      </c>
      <c r="E26" s="39">
        <v>2779783.0</v>
      </c>
      <c r="F26" s="17"/>
      <c r="G26" s="109"/>
      <c r="H26" s="16"/>
      <c r="I26" s="16"/>
      <c r="J26" s="16"/>
      <c r="K26" s="16"/>
      <c r="L26" s="16"/>
      <c r="M26" s="16"/>
      <c r="N26" s="16"/>
      <c r="O26" s="16"/>
      <c r="P26" s="16"/>
      <c r="Q26" s="16"/>
      <c r="R26" s="16"/>
      <c r="S26" s="16"/>
      <c r="T26" s="16"/>
      <c r="U26" s="16"/>
      <c r="V26" s="16"/>
      <c r="W26" s="16"/>
      <c r="X26" s="16"/>
      <c r="Y26" s="16"/>
      <c r="Z26" s="16"/>
    </row>
    <row r="27">
      <c r="A27" s="38"/>
      <c r="B27" s="66" t="s">
        <v>34</v>
      </c>
      <c r="C27" s="25" t="s">
        <v>156</v>
      </c>
      <c r="D27" s="39">
        <v>1.508828754E9</v>
      </c>
      <c r="E27" s="39">
        <v>0.0</v>
      </c>
      <c r="F27" s="17"/>
      <c r="G27" s="16"/>
      <c r="H27" s="16"/>
      <c r="I27" s="16"/>
      <c r="J27" s="16"/>
      <c r="K27" s="16"/>
      <c r="L27" s="16"/>
      <c r="M27" s="16"/>
      <c r="N27" s="16"/>
      <c r="O27" s="16"/>
      <c r="P27" s="16"/>
      <c r="Q27" s="16"/>
      <c r="R27" s="16"/>
      <c r="S27" s="16"/>
      <c r="T27" s="16"/>
      <c r="U27" s="16"/>
      <c r="V27" s="16"/>
      <c r="W27" s="16"/>
      <c r="X27" s="16"/>
      <c r="Y27" s="16"/>
      <c r="Z27" s="16"/>
    </row>
    <row r="28">
      <c r="A28" s="38"/>
      <c r="B28" s="66" t="s">
        <v>38</v>
      </c>
      <c r="C28" s="25" t="s">
        <v>157</v>
      </c>
      <c r="D28" s="104">
        <f t="shared" ref="D28:E28" si="2">D26-D27</f>
        <v>29670753</v>
      </c>
      <c r="E28" s="104">
        <f t="shared" si="2"/>
        <v>2779783</v>
      </c>
      <c r="F28" s="17"/>
      <c r="G28" s="16"/>
      <c r="H28" s="16"/>
      <c r="I28" s="16"/>
      <c r="J28" s="16"/>
      <c r="K28" s="16"/>
      <c r="L28" s="16"/>
      <c r="M28" s="16"/>
      <c r="N28" s="16"/>
      <c r="O28" s="16"/>
      <c r="P28" s="16"/>
      <c r="Q28" s="16"/>
      <c r="R28" s="16"/>
      <c r="S28" s="16"/>
      <c r="T28" s="16"/>
      <c r="U28" s="16"/>
      <c r="V28" s="16"/>
      <c r="W28" s="16"/>
      <c r="X28" s="16"/>
      <c r="Y28" s="16"/>
      <c r="Z28" s="16"/>
    </row>
    <row r="29">
      <c r="A29" s="38"/>
      <c r="B29" s="58" t="s">
        <v>41</v>
      </c>
      <c r="C29" s="61" t="s">
        <v>160</v>
      </c>
      <c r="D29" s="64"/>
      <c r="E29" s="64"/>
      <c r="F29" s="64">
        <f>sum(D28:E28)</f>
        <v>32450536</v>
      </c>
      <c r="G29" s="65"/>
      <c r="H29" s="65"/>
      <c r="I29" s="65"/>
      <c r="J29" s="65"/>
      <c r="K29" s="65"/>
      <c r="L29" s="65"/>
      <c r="M29" s="65"/>
      <c r="N29" s="65"/>
      <c r="O29" s="65"/>
      <c r="P29" s="65"/>
      <c r="Q29" s="65"/>
      <c r="R29" s="65"/>
      <c r="S29" s="65"/>
      <c r="T29" s="65"/>
      <c r="U29" s="65"/>
      <c r="V29" s="65"/>
      <c r="W29" s="65"/>
      <c r="X29" s="65"/>
      <c r="Y29" s="65"/>
      <c r="Z29" s="65"/>
    </row>
    <row r="30">
      <c r="A30" s="38"/>
      <c r="B30" s="66" t="s">
        <v>161</v>
      </c>
      <c r="C30" s="44" t="s">
        <v>162</v>
      </c>
      <c r="D30" s="44"/>
      <c r="E30" s="36">
        <v>141068.0</v>
      </c>
      <c r="F30" s="17"/>
      <c r="G30" s="16"/>
      <c r="H30" s="16"/>
      <c r="I30" s="16"/>
      <c r="J30" s="16"/>
      <c r="K30" s="16"/>
      <c r="L30" s="16"/>
      <c r="M30" s="16"/>
      <c r="N30" s="16"/>
      <c r="O30" s="16"/>
      <c r="P30" s="16"/>
      <c r="Q30" s="16"/>
      <c r="R30" s="16"/>
      <c r="S30" s="16"/>
      <c r="T30" s="16"/>
      <c r="U30" s="16"/>
      <c r="V30" s="16"/>
      <c r="W30" s="16"/>
      <c r="X30" s="16"/>
      <c r="Y30" s="16"/>
      <c r="Z30" s="16"/>
    </row>
    <row r="31">
      <c r="A31" s="38"/>
      <c r="B31" s="20" t="s">
        <v>34</v>
      </c>
      <c r="C31" s="25" t="s">
        <v>164</v>
      </c>
      <c r="D31" s="17"/>
      <c r="E31" s="36">
        <v>132694.0</v>
      </c>
      <c r="F31" s="17"/>
      <c r="G31" s="16"/>
      <c r="H31" s="16"/>
      <c r="I31" s="16"/>
      <c r="J31" s="16"/>
      <c r="K31" s="16"/>
      <c r="L31" s="16"/>
      <c r="M31" s="16"/>
      <c r="N31" s="16"/>
      <c r="O31" s="16"/>
      <c r="P31" s="16"/>
      <c r="Q31" s="16"/>
      <c r="R31" s="16"/>
      <c r="S31" s="16"/>
      <c r="T31" s="16"/>
      <c r="U31" s="16"/>
      <c r="V31" s="16"/>
      <c r="W31" s="16"/>
      <c r="X31" s="16"/>
      <c r="Y31" s="16"/>
      <c r="Z31" s="16"/>
    </row>
    <row r="32">
      <c r="A32" s="38"/>
      <c r="B32" s="58" t="s">
        <v>38</v>
      </c>
      <c r="C32" s="83" t="s">
        <v>166</v>
      </c>
      <c r="D32" s="120"/>
      <c r="E32" s="121"/>
      <c r="F32" s="64">
        <f>E30-E31</f>
        <v>8374</v>
      </c>
      <c r="G32" s="16"/>
      <c r="H32" s="16"/>
      <c r="I32" s="16"/>
      <c r="J32" s="16"/>
      <c r="K32" s="16"/>
      <c r="L32" s="16"/>
      <c r="M32" s="16"/>
      <c r="N32" s="16"/>
      <c r="O32" s="16"/>
      <c r="P32" s="16"/>
      <c r="Q32" s="16"/>
      <c r="R32" s="16"/>
      <c r="S32" s="16"/>
      <c r="T32" s="16"/>
      <c r="U32" s="16"/>
      <c r="V32" s="16"/>
      <c r="W32" s="16"/>
      <c r="X32" s="16"/>
      <c r="Y32" s="16"/>
      <c r="Z32" s="16"/>
    </row>
    <row r="33">
      <c r="A33" s="38"/>
      <c r="B33" s="24" t="s">
        <v>169</v>
      </c>
      <c r="C33" s="44" t="s">
        <v>170</v>
      </c>
      <c r="D33" s="60"/>
      <c r="E33" s="36">
        <v>0.0</v>
      </c>
      <c r="F33" s="17"/>
      <c r="G33" s="16"/>
      <c r="H33" s="16"/>
      <c r="I33" s="16"/>
      <c r="J33" s="16"/>
      <c r="K33" s="16"/>
      <c r="L33" s="16"/>
      <c r="M33" s="16"/>
      <c r="N33" s="16"/>
      <c r="O33" s="16"/>
      <c r="P33" s="16"/>
      <c r="Q33" s="16"/>
      <c r="R33" s="16"/>
      <c r="S33" s="16"/>
      <c r="T33" s="16"/>
      <c r="U33" s="16"/>
      <c r="V33" s="16"/>
      <c r="W33" s="16"/>
      <c r="X33" s="16"/>
      <c r="Y33" s="16"/>
      <c r="Z33" s="16"/>
    </row>
    <row r="34">
      <c r="A34" s="38"/>
      <c r="B34" s="20" t="s">
        <v>34</v>
      </c>
      <c r="C34" s="25" t="s">
        <v>172</v>
      </c>
      <c r="D34" s="122"/>
      <c r="E34" s="36">
        <v>0.0</v>
      </c>
      <c r="F34" s="17"/>
      <c r="G34" s="16"/>
      <c r="H34" s="16"/>
      <c r="I34" s="16"/>
      <c r="J34" s="16"/>
      <c r="K34" s="16"/>
      <c r="L34" s="16"/>
      <c r="M34" s="16"/>
      <c r="N34" s="16"/>
      <c r="O34" s="16"/>
      <c r="P34" s="16"/>
      <c r="Q34" s="16"/>
      <c r="R34" s="16"/>
      <c r="S34" s="16"/>
      <c r="T34" s="16"/>
      <c r="U34" s="16"/>
      <c r="V34" s="16"/>
      <c r="W34" s="16"/>
      <c r="X34" s="16"/>
      <c r="Y34" s="16"/>
      <c r="Z34" s="16"/>
    </row>
    <row r="35">
      <c r="A35" s="38"/>
      <c r="B35" s="58" t="s">
        <v>38</v>
      </c>
      <c r="C35" s="83" t="s">
        <v>174</v>
      </c>
      <c r="D35" s="120"/>
      <c r="E35" s="121"/>
      <c r="F35" s="64">
        <f>E33-E34</f>
        <v>0</v>
      </c>
      <c r="G35" s="16"/>
      <c r="H35" s="16"/>
      <c r="I35" s="16"/>
      <c r="J35" s="16"/>
      <c r="K35" s="16"/>
      <c r="L35" s="16"/>
      <c r="M35" s="16"/>
      <c r="N35" s="16"/>
      <c r="O35" s="16"/>
      <c r="P35" s="16"/>
      <c r="Q35" s="16"/>
      <c r="R35" s="16"/>
      <c r="S35" s="16"/>
      <c r="T35" s="16"/>
      <c r="U35" s="16"/>
      <c r="V35" s="16"/>
      <c r="W35" s="16"/>
      <c r="X35" s="16"/>
      <c r="Y35" s="16"/>
      <c r="Z35" s="16"/>
    </row>
    <row r="36">
      <c r="A36" s="38"/>
      <c r="B36" s="24" t="s">
        <v>176</v>
      </c>
      <c r="C36" s="44" t="s">
        <v>177</v>
      </c>
      <c r="D36" s="60"/>
      <c r="E36" s="36">
        <v>5905670.0</v>
      </c>
      <c r="F36" s="17"/>
      <c r="G36" s="16"/>
      <c r="H36" s="16"/>
      <c r="I36" s="16"/>
      <c r="J36" s="16"/>
      <c r="K36" s="16"/>
      <c r="L36" s="16"/>
      <c r="M36" s="16"/>
      <c r="N36" s="16"/>
      <c r="O36" s="16"/>
      <c r="P36" s="16"/>
      <c r="Q36" s="16"/>
      <c r="R36" s="16"/>
      <c r="S36" s="16"/>
      <c r="T36" s="16"/>
      <c r="U36" s="16"/>
      <c r="V36" s="16"/>
      <c r="W36" s="16"/>
      <c r="X36" s="16"/>
      <c r="Y36" s="16"/>
      <c r="Z36" s="16"/>
    </row>
    <row r="37">
      <c r="A37" s="38"/>
      <c r="B37" s="20" t="s">
        <v>34</v>
      </c>
      <c r="C37" s="25" t="s">
        <v>178</v>
      </c>
      <c r="D37" s="122"/>
      <c r="E37" s="36">
        <v>76440.0</v>
      </c>
      <c r="F37" s="17"/>
      <c r="G37" s="16"/>
      <c r="H37" s="16"/>
      <c r="I37" s="16"/>
      <c r="J37" s="16"/>
      <c r="K37" s="16"/>
      <c r="L37" s="16"/>
      <c r="M37" s="16"/>
      <c r="N37" s="16"/>
      <c r="O37" s="16"/>
      <c r="P37" s="16"/>
      <c r="Q37" s="16"/>
      <c r="R37" s="16"/>
      <c r="S37" s="16"/>
      <c r="T37" s="16"/>
      <c r="U37" s="16"/>
      <c r="V37" s="16"/>
      <c r="W37" s="16"/>
      <c r="X37" s="16"/>
      <c r="Y37" s="16"/>
      <c r="Z37" s="16"/>
    </row>
    <row r="38">
      <c r="A38" s="38"/>
      <c r="B38" s="58" t="s">
        <v>38</v>
      </c>
      <c r="C38" s="83" t="s">
        <v>179</v>
      </c>
      <c r="D38" s="120"/>
      <c r="E38" s="121"/>
      <c r="F38" s="64">
        <f>E36-E37</f>
        <v>5829230</v>
      </c>
      <c r="G38" s="16"/>
      <c r="H38" s="16"/>
      <c r="I38" s="16"/>
      <c r="J38" s="16"/>
      <c r="K38" s="16"/>
      <c r="L38" s="16"/>
      <c r="M38" s="16"/>
      <c r="N38" s="16"/>
      <c r="O38" s="16"/>
      <c r="P38" s="16"/>
      <c r="Q38" s="16"/>
      <c r="R38" s="16"/>
      <c r="S38" s="16"/>
      <c r="T38" s="16"/>
      <c r="U38" s="16"/>
      <c r="V38" s="16"/>
      <c r="W38" s="16"/>
      <c r="X38" s="16"/>
      <c r="Y38" s="16"/>
      <c r="Z38" s="16"/>
    </row>
    <row r="39">
      <c r="A39" s="38"/>
      <c r="B39" s="20" t="s">
        <v>181</v>
      </c>
      <c r="C39" s="128" t="s">
        <v>182</v>
      </c>
      <c r="D39" s="17"/>
      <c r="E39" s="36">
        <v>4065174.0</v>
      </c>
      <c r="F39" s="17"/>
      <c r="G39" s="16"/>
      <c r="H39" s="16"/>
      <c r="I39" s="16"/>
      <c r="J39" s="16"/>
      <c r="K39" s="16"/>
      <c r="L39" s="16"/>
      <c r="M39" s="16"/>
      <c r="N39" s="16"/>
      <c r="O39" s="16"/>
      <c r="P39" s="16"/>
      <c r="Q39" s="16"/>
      <c r="R39" s="16"/>
      <c r="S39" s="16"/>
      <c r="T39" s="16"/>
      <c r="U39" s="16"/>
      <c r="V39" s="16"/>
      <c r="W39" s="16"/>
      <c r="X39" s="16"/>
      <c r="Y39" s="16"/>
      <c r="Z39" s="16"/>
    </row>
    <row r="40">
      <c r="A40" s="38"/>
      <c r="B40" s="20" t="s">
        <v>34</v>
      </c>
      <c r="C40" s="128" t="s">
        <v>183</v>
      </c>
      <c r="D40" s="17"/>
      <c r="E40" s="36">
        <v>3589284.0</v>
      </c>
      <c r="F40" s="17"/>
      <c r="G40" s="16"/>
      <c r="H40" s="16"/>
      <c r="I40" s="16"/>
      <c r="J40" s="16"/>
      <c r="K40" s="16"/>
      <c r="L40" s="16"/>
      <c r="M40" s="16"/>
      <c r="N40" s="16"/>
      <c r="O40" s="16"/>
      <c r="P40" s="16"/>
      <c r="Q40" s="16"/>
      <c r="R40" s="16"/>
      <c r="S40" s="16"/>
      <c r="T40" s="16"/>
      <c r="U40" s="16"/>
      <c r="V40" s="16"/>
      <c r="W40" s="16"/>
      <c r="X40" s="16"/>
      <c r="Y40" s="16"/>
      <c r="Z40" s="16"/>
    </row>
    <row r="41">
      <c r="A41" s="38"/>
      <c r="B41" s="20" t="s">
        <v>38</v>
      </c>
      <c r="C41" s="128" t="s">
        <v>184</v>
      </c>
      <c r="D41" s="17"/>
      <c r="E41" s="36">
        <v>2416683.0</v>
      </c>
      <c r="F41" s="17"/>
      <c r="G41" s="16"/>
      <c r="H41" s="16"/>
      <c r="I41" s="16"/>
      <c r="J41" s="16"/>
      <c r="K41" s="16"/>
      <c r="L41" s="16"/>
      <c r="M41" s="16"/>
      <c r="N41" s="16"/>
      <c r="O41" s="16"/>
      <c r="P41" s="16"/>
      <c r="Q41" s="16"/>
      <c r="R41" s="16"/>
      <c r="S41" s="16"/>
      <c r="T41" s="16"/>
      <c r="U41" s="16"/>
      <c r="V41" s="16"/>
      <c r="W41" s="16"/>
      <c r="X41" s="16"/>
      <c r="Y41" s="16"/>
      <c r="Z41" s="16"/>
    </row>
    <row r="42">
      <c r="A42" s="50"/>
      <c r="B42" s="20" t="s">
        <v>41</v>
      </c>
      <c r="C42" s="128" t="s">
        <v>185</v>
      </c>
      <c r="D42" s="17"/>
      <c r="E42" s="36">
        <v>3781457.0</v>
      </c>
      <c r="F42" s="17"/>
      <c r="G42" s="16"/>
      <c r="H42" s="16"/>
      <c r="I42" s="16"/>
      <c r="J42" s="16"/>
      <c r="K42" s="16"/>
      <c r="L42" s="16"/>
      <c r="M42" s="16"/>
      <c r="N42" s="16"/>
      <c r="O42" s="16"/>
      <c r="P42" s="16"/>
      <c r="Q42" s="16"/>
      <c r="R42" s="16"/>
      <c r="S42" s="16"/>
      <c r="T42" s="16"/>
      <c r="U42" s="16"/>
      <c r="V42" s="16"/>
      <c r="W42" s="16"/>
      <c r="X42" s="16"/>
      <c r="Y42" s="16"/>
      <c r="Z42" s="16"/>
    </row>
    <row r="43">
      <c r="A43" s="130"/>
      <c r="B43" s="58" t="s">
        <v>44</v>
      </c>
      <c r="C43" s="18" t="s">
        <v>114</v>
      </c>
      <c r="D43" s="121"/>
      <c r="E43" s="121"/>
      <c r="F43" s="64">
        <f>sum(E39:E42)</f>
        <v>13852598</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186</v>
      </c>
      <c r="D44" s="134"/>
      <c r="E44" s="134"/>
      <c r="F44" s="135">
        <f>sum(F16:F43)+F9</f>
        <v>1166010019</v>
      </c>
      <c r="G44" s="16"/>
      <c r="H44" s="16"/>
      <c r="I44" s="16"/>
      <c r="J44" s="16"/>
      <c r="K44" s="16"/>
      <c r="L44" s="16"/>
      <c r="M44" s="16"/>
      <c r="N44" s="16"/>
      <c r="O44" s="16"/>
      <c r="P44" s="16"/>
      <c r="Q44" s="16"/>
      <c r="R44" s="16"/>
      <c r="S44" s="16"/>
      <c r="T44" s="16"/>
      <c r="U44" s="16"/>
      <c r="V44" s="16"/>
      <c r="W44" s="16"/>
      <c r="X44" s="16"/>
      <c r="Y44" s="16"/>
      <c r="Z44" s="16"/>
    </row>
    <row r="45">
      <c r="A45" s="136"/>
      <c r="B45" s="86"/>
      <c r="C45" s="87"/>
      <c r="D45" s="93"/>
      <c r="E45" s="93"/>
      <c r="F45" s="93"/>
      <c r="G45" s="16"/>
      <c r="H45" s="16"/>
      <c r="I45" s="16"/>
      <c r="J45" s="16"/>
      <c r="K45" s="16"/>
      <c r="L45" s="16"/>
      <c r="M45" s="16"/>
      <c r="N45" s="16"/>
      <c r="O45" s="16"/>
      <c r="P45" s="16"/>
      <c r="Q45" s="16"/>
      <c r="R45" s="16"/>
      <c r="S45" s="16"/>
      <c r="T45" s="16"/>
      <c r="U45" s="16"/>
      <c r="V45" s="16"/>
      <c r="W45" s="16"/>
      <c r="X45" s="16"/>
      <c r="Y45" s="16"/>
      <c r="Z45" s="16"/>
    </row>
    <row r="46">
      <c r="A46" s="136"/>
      <c r="B46" s="86"/>
      <c r="C46" s="87"/>
      <c r="D46" s="93"/>
      <c r="E46" s="93"/>
      <c r="F46" s="93"/>
      <c r="G46" s="16"/>
      <c r="H46" s="16"/>
      <c r="I46" s="16"/>
      <c r="J46" s="16"/>
      <c r="K46" s="16"/>
      <c r="L46" s="16"/>
      <c r="M46" s="16"/>
      <c r="N46" s="16"/>
      <c r="O46" s="16"/>
      <c r="P46" s="16"/>
      <c r="Q46" s="16"/>
      <c r="R46" s="16"/>
      <c r="S46" s="16"/>
      <c r="T46" s="16"/>
      <c r="U46" s="16"/>
      <c r="V46" s="16"/>
      <c r="W46" s="16"/>
      <c r="X46" s="16"/>
      <c r="Y46" s="16"/>
      <c r="Z46" s="16"/>
    </row>
    <row r="47">
      <c r="A47" s="136"/>
      <c r="B47" s="86"/>
      <c r="C47" s="87"/>
      <c r="D47" s="93"/>
      <c r="E47" s="93"/>
      <c r="F47" s="93"/>
      <c r="G47" s="16"/>
      <c r="H47" s="16"/>
      <c r="I47" s="16"/>
      <c r="J47" s="16"/>
      <c r="K47" s="16"/>
      <c r="L47" s="16"/>
      <c r="M47" s="16"/>
      <c r="N47" s="16"/>
      <c r="O47" s="16"/>
      <c r="P47" s="16"/>
      <c r="Q47" s="16"/>
      <c r="R47" s="16"/>
      <c r="S47" s="16"/>
      <c r="T47" s="16"/>
      <c r="U47" s="16"/>
      <c r="V47" s="16"/>
      <c r="W47" s="16"/>
      <c r="X47" s="16"/>
      <c r="Y47" s="16"/>
      <c r="Z47" s="16"/>
    </row>
    <row r="48">
      <c r="A48" s="136"/>
      <c r="B48" s="86"/>
      <c r="C48" s="87"/>
      <c r="D48" s="93"/>
      <c r="E48" s="93"/>
      <c r="F48" s="93"/>
      <c r="G48" s="16"/>
      <c r="H48" s="16"/>
      <c r="I48" s="16"/>
      <c r="J48" s="16"/>
      <c r="K48" s="16"/>
      <c r="L48" s="16"/>
      <c r="M48" s="16"/>
      <c r="N48" s="16"/>
      <c r="O48" s="16"/>
      <c r="P48" s="16"/>
      <c r="Q48" s="16"/>
      <c r="R48" s="16"/>
      <c r="S48" s="16"/>
      <c r="T48" s="16"/>
      <c r="U48" s="16"/>
      <c r="V48" s="16"/>
      <c r="W48" s="16"/>
      <c r="X48" s="16"/>
      <c r="Y48" s="16"/>
      <c r="Z48" s="16"/>
    </row>
    <row r="49">
      <c r="A49" s="136"/>
      <c r="B49" s="86"/>
      <c r="C49" s="87"/>
      <c r="D49" s="93"/>
      <c r="E49" s="93"/>
      <c r="F49" s="93"/>
      <c r="G49" s="16"/>
      <c r="H49" s="16"/>
      <c r="I49" s="16"/>
      <c r="J49" s="16"/>
      <c r="K49" s="16"/>
      <c r="L49" s="16"/>
      <c r="M49" s="16"/>
      <c r="N49" s="16"/>
      <c r="O49" s="16"/>
      <c r="P49" s="16"/>
      <c r="Q49" s="16"/>
      <c r="R49" s="16"/>
      <c r="S49" s="16"/>
      <c r="T49" s="16"/>
      <c r="U49" s="16"/>
      <c r="V49" s="16"/>
      <c r="W49" s="16"/>
      <c r="X49" s="16"/>
      <c r="Y49" s="16"/>
      <c r="Z49" s="16"/>
    </row>
    <row r="50">
      <c r="A50" s="136"/>
      <c r="B50" s="86"/>
      <c r="C50" s="87"/>
      <c r="D50" s="93"/>
      <c r="E50" s="93"/>
      <c r="F50" s="93"/>
      <c r="G50" s="16"/>
      <c r="H50" s="16"/>
      <c r="I50" s="16"/>
      <c r="J50" s="16"/>
      <c r="K50" s="16"/>
      <c r="L50" s="16"/>
      <c r="M50" s="16"/>
      <c r="N50" s="16"/>
      <c r="O50" s="16"/>
      <c r="P50" s="16"/>
      <c r="Q50" s="16"/>
      <c r="R50" s="16"/>
      <c r="S50" s="16"/>
      <c r="T50" s="16"/>
      <c r="U50" s="16"/>
      <c r="V50" s="16"/>
      <c r="W50" s="16"/>
      <c r="X50" s="16"/>
      <c r="Y50" s="16"/>
      <c r="Z50" s="16"/>
    </row>
    <row r="51">
      <c r="A51" s="136"/>
      <c r="B51" s="86"/>
      <c r="C51" s="87"/>
      <c r="D51" s="93"/>
      <c r="E51" s="93"/>
      <c r="F51" s="93"/>
      <c r="G51" s="16"/>
      <c r="H51" s="16"/>
      <c r="I51" s="16"/>
      <c r="J51" s="16"/>
      <c r="K51" s="16"/>
      <c r="L51" s="16"/>
      <c r="M51" s="16"/>
      <c r="N51" s="16"/>
      <c r="O51" s="16"/>
      <c r="P51" s="16"/>
      <c r="Q51" s="16"/>
      <c r="R51" s="16"/>
      <c r="S51" s="16"/>
      <c r="T51" s="16"/>
      <c r="U51" s="16"/>
      <c r="V51" s="16"/>
      <c r="W51" s="16"/>
      <c r="X51" s="16"/>
      <c r="Y51" s="16"/>
      <c r="Z51" s="16"/>
    </row>
    <row r="52">
      <c r="A52" s="136"/>
      <c r="B52" s="86"/>
      <c r="C52" s="87"/>
      <c r="D52" s="93"/>
      <c r="E52" s="93"/>
      <c r="F52" s="93"/>
      <c r="G52" s="16"/>
      <c r="H52" s="16"/>
      <c r="I52" s="16"/>
      <c r="J52" s="16"/>
      <c r="K52" s="16"/>
      <c r="L52" s="16"/>
      <c r="M52" s="16"/>
      <c r="N52" s="16"/>
      <c r="O52" s="16"/>
      <c r="P52" s="16"/>
      <c r="Q52" s="16"/>
      <c r="R52" s="16"/>
      <c r="S52" s="16"/>
      <c r="T52" s="16"/>
      <c r="U52" s="16"/>
      <c r="V52" s="16"/>
      <c r="W52" s="16"/>
      <c r="X52" s="16"/>
      <c r="Y52" s="16"/>
      <c r="Z52" s="16"/>
    </row>
    <row r="53">
      <c r="A53" s="136"/>
      <c r="B53" s="86"/>
      <c r="C53" s="87"/>
      <c r="D53" s="93"/>
      <c r="E53" s="93"/>
      <c r="F53" s="93"/>
      <c r="G53" s="16"/>
      <c r="H53" s="16"/>
      <c r="I53" s="16"/>
      <c r="J53" s="16"/>
      <c r="K53" s="16"/>
      <c r="L53" s="16"/>
      <c r="M53" s="16"/>
      <c r="N53" s="16"/>
      <c r="O53" s="16"/>
      <c r="P53" s="16"/>
      <c r="Q53" s="16"/>
      <c r="R53" s="16"/>
      <c r="S53" s="16"/>
      <c r="T53" s="16"/>
      <c r="U53" s="16"/>
      <c r="V53" s="16"/>
      <c r="W53" s="16"/>
      <c r="X53" s="16"/>
      <c r="Y53" s="16"/>
      <c r="Z53" s="16"/>
    </row>
    <row r="54">
      <c r="A54" s="136"/>
      <c r="B54" s="86"/>
      <c r="C54" s="87"/>
      <c r="D54" s="93"/>
      <c r="E54" s="93"/>
      <c r="F54" s="93"/>
      <c r="G54" s="16"/>
      <c r="H54" s="16"/>
      <c r="I54" s="16"/>
      <c r="J54" s="16"/>
      <c r="K54" s="16"/>
      <c r="L54" s="16"/>
      <c r="M54" s="16"/>
      <c r="N54" s="16"/>
      <c r="O54" s="16"/>
      <c r="P54" s="16"/>
      <c r="Q54" s="16"/>
      <c r="R54" s="16"/>
      <c r="S54" s="16"/>
      <c r="T54" s="16"/>
      <c r="U54" s="16"/>
      <c r="V54" s="16"/>
      <c r="W54" s="16"/>
      <c r="X54" s="16"/>
      <c r="Y54" s="16"/>
      <c r="Z54" s="16"/>
    </row>
    <row r="55">
      <c r="A55" s="136"/>
      <c r="B55" s="86"/>
      <c r="C55" s="87"/>
      <c r="D55" s="93"/>
      <c r="E55" s="93"/>
      <c r="F55" s="93"/>
      <c r="G55" s="16"/>
      <c r="H55" s="16"/>
      <c r="I55" s="16"/>
      <c r="J55" s="16"/>
      <c r="K55" s="16"/>
      <c r="L55" s="16"/>
      <c r="M55" s="16"/>
      <c r="N55" s="16"/>
      <c r="O55" s="16"/>
      <c r="P55" s="16"/>
      <c r="Q55" s="16"/>
      <c r="R55" s="16"/>
      <c r="S55" s="16"/>
      <c r="T55" s="16"/>
      <c r="U55" s="16"/>
      <c r="V55" s="16"/>
      <c r="W55" s="16"/>
      <c r="X55" s="16"/>
      <c r="Y55" s="16"/>
      <c r="Z55" s="16"/>
    </row>
    <row r="56">
      <c r="A56" s="136"/>
      <c r="B56" s="86"/>
      <c r="C56" s="87"/>
      <c r="D56" s="93"/>
      <c r="E56" s="93"/>
      <c r="F56" s="93"/>
      <c r="G56" s="16"/>
      <c r="H56" s="16"/>
      <c r="I56" s="16"/>
      <c r="J56" s="16"/>
      <c r="K56" s="16"/>
      <c r="L56" s="16"/>
      <c r="M56" s="16"/>
      <c r="N56" s="16"/>
      <c r="O56" s="16"/>
      <c r="P56" s="16"/>
      <c r="Q56" s="16"/>
      <c r="R56" s="16"/>
      <c r="S56" s="16"/>
      <c r="T56" s="16"/>
      <c r="U56" s="16"/>
      <c r="V56" s="16"/>
      <c r="W56" s="16"/>
      <c r="X56" s="16"/>
      <c r="Y56" s="16"/>
      <c r="Z56" s="16"/>
    </row>
    <row r="57">
      <c r="A57" s="136"/>
      <c r="B57" s="86"/>
      <c r="C57" s="87"/>
      <c r="D57" s="93"/>
      <c r="E57" s="93"/>
      <c r="F57" s="93"/>
      <c r="G57" s="16"/>
      <c r="H57" s="16"/>
      <c r="I57" s="16"/>
      <c r="J57" s="16"/>
      <c r="K57" s="16"/>
      <c r="L57" s="16"/>
      <c r="M57" s="16"/>
      <c r="N57" s="16"/>
      <c r="O57" s="16"/>
      <c r="P57" s="16"/>
      <c r="Q57" s="16"/>
      <c r="R57" s="16"/>
      <c r="S57" s="16"/>
      <c r="T57" s="16"/>
      <c r="U57" s="16"/>
      <c r="V57" s="16"/>
      <c r="W57" s="16"/>
      <c r="X57" s="16"/>
      <c r="Y57" s="16"/>
      <c r="Z57" s="16"/>
    </row>
    <row r="58">
      <c r="A58" s="136"/>
      <c r="B58" s="86"/>
      <c r="C58" s="87"/>
      <c r="D58" s="93"/>
      <c r="E58" s="93"/>
      <c r="F58" s="93"/>
      <c r="G58" s="16"/>
      <c r="H58" s="16"/>
      <c r="I58" s="16"/>
      <c r="J58" s="16"/>
      <c r="K58" s="16"/>
      <c r="L58" s="16"/>
      <c r="M58" s="16"/>
      <c r="N58" s="16"/>
      <c r="O58" s="16"/>
      <c r="P58" s="16"/>
      <c r="Q58" s="16"/>
      <c r="R58" s="16"/>
      <c r="S58" s="16"/>
      <c r="T58" s="16"/>
      <c r="U58" s="16"/>
      <c r="V58" s="16"/>
      <c r="W58" s="16"/>
      <c r="X58" s="16"/>
      <c r="Y58" s="16"/>
      <c r="Z58" s="16"/>
    </row>
    <row r="59">
      <c r="A59" s="136"/>
      <c r="B59" s="86"/>
      <c r="C59" s="87"/>
      <c r="D59" s="93"/>
      <c r="E59" s="93"/>
      <c r="F59" s="93"/>
      <c r="G59" s="16"/>
      <c r="H59" s="16"/>
      <c r="I59" s="16"/>
      <c r="J59" s="16"/>
      <c r="K59" s="16"/>
      <c r="L59" s="16"/>
      <c r="M59" s="16"/>
      <c r="N59" s="16"/>
      <c r="O59" s="16"/>
      <c r="P59" s="16"/>
      <c r="Q59" s="16"/>
      <c r="R59" s="16"/>
      <c r="S59" s="16"/>
      <c r="T59" s="16"/>
      <c r="U59" s="16"/>
      <c r="V59" s="16"/>
      <c r="W59" s="16"/>
      <c r="X59" s="16"/>
      <c r="Y59" s="16"/>
      <c r="Z59" s="16"/>
    </row>
    <row r="60">
      <c r="A60" s="136"/>
      <c r="B60" s="86"/>
      <c r="C60" s="87"/>
      <c r="D60" s="93"/>
      <c r="E60" s="93"/>
      <c r="F60" s="93"/>
      <c r="G60" s="16"/>
      <c r="H60" s="16"/>
      <c r="I60" s="16"/>
      <c r="J60" s="16"/>
      <c r="K60" s="16"/>
      <c r="L60" s="16"/>
      <c r="M60" s="16"/>
      <c r="N60" s="16"/>
      <c r="O60" s="16"/>
      <c r="P60" s="16"/>
      <c r="Q60" s="16"/>
      <c r="R60" s="16"/>
      <c r="S60" s="16"/>
      <c r="T60" s="16"/>
      <c r="U60" s="16"/>
      <c r="V60" s="16"/>
      <c r="W60" s="16"/>
      <c r="X60" s="16"/>
      <c r="Y60" s="16"/>
      <c r="Z60" s="16"/>
    </row>
    <row r="61">
      <c r="A61" s="136"/>
      <c r="B61" s="86"/>
      <c r="C61" s="87"/>
      <c r="D61" s="93"/>
      <c r="E61" s="93"/>
      <c r="F61" s="93"/>
      <c r="G61" s="16"/>
      <c r="H61" s="16"/>
      <c r="I61" s="16"/>
      <c r="J61" s="16"/>
      <c r="K61" s="16"/>
      <c r="L61" s="16"/>
      <c r="M61" s="16"/>
      <c r="N61" s="16"/>
      <c r="O61" s="16"/>
      <c r="P61" s="16"/>
      <c r="Q61" s="16"/>
      <c r="R61" s="16"/>
      <c r="S61" s="16"/>
      <c r="T61" s="16"/>
      <c r="U61" s="16"/>
      <c r="V61" s="16"/>
      <c r="W61" s="16"/>
      <c r="X61" s="16"/>
      <c r="Y61" s="16"/>
      <c r="Z61" s="16"/>
    </row>
    <row r="62">
      <c r="A62" s="136"/>
      <c r="B62" s="86"/>
      <c r="C62" s="87"/>
      <c r="D62" s="93"/>
      <c r="E62" s="93"/>
      <c r="F62" s="93"/>
      <c r="G62" s="16"/>
      <c r="H62" s="16"/>
      <c r="I62" s="16"/>
      <c r="J62" s="16"/>
      <c r="K62" s="16"/>
      <c r="L62" s="16"/>
      <c r="M62" s="16"/>
      <c r="N62" s="16"/>
      <c r="O62" s="16"/>
      <c r="P62" s="16"/>
      <c r="Q62" s="16"/>
      <c r="R62" s="16"/>
      <c r="S62" s="16"/>
      <c r="T62" s="16"/>
      <c r="U62" s="16"/>
      <c r="V62" s="16"/>
      <c r="W62" s="16"/>
      <c r="X62" s="16"/>
      <c r="Y62" s="16"/>
      <c r="Z62" s="16"/>
    </row>
    <row r="63">
      <c r="A63" s="136"/>
      <c r="B63" s="86"/>
      <c r="C63" s="87"/>
      <c r="D63" s="93"/>
      <c r="E63" s="93"/>
      <c r="F63" s="93"/>
      <c r="G63" s="16"/>
      <c r="H63" s="16"/>
      <c r="I63" s="16"/>
      <c r="J63" s="16"/>
      <c r="K63" s="16"/>
      <c r="L63" s="16"/>
      <c r="M63" s="16"/>
      <c r="N63" s="16"/>
      <c r="O63" s="16"/>
      <c r="P63" s="16"/>
      <c r="Q63" s="16"/>
      <c r="R63" s="16"/>
      <c r="S63" s="16"/>
      <c r="T63" s="16"/>
      <c r="U63" s="16"/>
      <c r="V63" s="16"/>
      <c r="W63" s="16"/>
      <c r="X63" s="16"/>
      <c r="Y63" s="16"/>
      <c r="Z63" s="16"/>
    </row>
    <row r="64">
      <c r="A64" s="136"/>
      <c r="B64" s="86"/>
      <c r="C64" s="87"/>
      <c r="D64" s="93"/>
      <c r="E64" s="93"/>
      <c r="F64" s="93"/>
      <c r="G64" s="16"/>
      <c r="H64" s="16"/>
      <c r="I64" s="16"/>
      <c r="J64" s="16"/>
      <c r="K64" s="16"/>
      <c r="L64" s="16"/>
      <c r="M64" s="16"/>
      <c r="N64" s="16"/>
      <c r="O64" s="16"/>
      <c r="P64" s="16"/>
      <c r="Q64" s="16"/>
      <c r="R64" s="16"/>
      <c r="S64" s="16"/>
      <c r="T64" s="16"/>
      <c r="U64" s="16"/>
      <c r="V64" s="16"/>
      <c r="W64" s="16"/>
      <c r="X64" s="16"/>
      <c r="Y64" s="16"/>
      <c r="Z64" s="16"/>
    </row>
    <row r="65">
      <c r="A65" s="136"/>
      <c r="B65" s="86"/>
      <c r="C65" s="87"/>
      <c r="D65" s="93"/>
      <c r="E65" s="93"/>
      <c r="F65" s="93"/>
      <c r="G65" s="16"/>
      <c r="H65" s="16"/>
      <c r="I65" s="16"/>
      <c r="J65" s="16"/>
      <c r="K65" s="16"/>
      <c r="L65" s="16"/>
      <c r="M65" s="16"/>
      <c r="N65" s="16"/>
      <c r="O65" s="16"/>
      <c r="P65" s="16"/>
      <c r="Q65" s="16"/>
      <c r="R65" s="16"/>
      <c r="S65" s="16"/>
      <c r="T65" s="16"/>
      <c r="U65" s="16"/>
      <c r="V65" s="16"/>
      <c r="W65" s="16"/>
      <c r="X65" s="16"/>
      <c r="Y65" s="16"/>
      <c r="Z65" s="16"/>
    </row>
    <row r="66">
      <c r="A66" s="136"/>
      <c r="B66" s="86"/>
      <c r="C66" s="87"/>
      <c r="D66" s="93"/>
      <c r="E66" s="93"/>
      <c r="F66" s="93"/>
      <c r="G66" s="16"/>
      <c r="H66" s="16"/>
      <c r="I66" s="16"/>
      <c r="J66" s="16"/>
      <c r="K66" s="16"/>
      <c r="L66" s="16"/>
      <c r="M66" s="16"/>
      <c r="N66" s="16"/>
      <c r="O66" s="16"/>
      <c r="P66" s="16"/>
      <c r="Q66" s="16"/>
      <c r="R66" s="16"/>
      <c r="S66" s="16"/>
      <c r="T66" s="16"/>
      <c r="U66" s="16"/>
      <c r="V66" s="16"/>
      <c r="W66" s="16"/>
      <c r="X66" s="16"/>
      <c r="Y66" s="16"/>
      <c r="Z66" s="16"/>
    </row>
    <row r="67">
      <c r="A67" s="136"/>
      <c r="B67" s="86"/>
      <c r="C67" s="87"/>
      <c r="D67" s="93"/>
      <c r="E67" s="93"/>
      <c r="F67" s="93"/>
      <c r="G67" s="16"/>
      <c r="H67" s="16"/>
      <c r="I67" s="16"/>
      <c r="J67" s="16"/>
      <c r="K67" s="16"/>
      <c r="L67" s="16"/>
      <c r="M67" s="16"/>
      <c r="N67" s="16"/>
      <c r="O67" s="16"/>
      <c r="P67" s="16"/>
      <c r="Q67" s="16"/>
      <c r="R67" s="16"/>
      <c r="S67" s="16"/>
      <c r="T67" s="16"/>
      <c r="U67" s="16"/>
      <c r="V67" s="16"/>
      <c r="W67" s="16"/>
      <c r="X67" s="16"/>
      <c r="Y67" s="16"/>
      <c r="Z67" s="16"/>
    </row>
    <row r="68">
      <c r="A68" s="136"/>
      <c r="B68" s="86"/>
      <c r="C68" s="87"/>
      <c r="D68" s="93"/>
      <c r="E68" s="93"/>
      <c r="F68" s="93"/>
      <c r="G68" s="16"/>
      <c r="H68" s="16"/>
      <c r="I68" s="16"/>
      <c r="J68" s="16"/>
      <c r="K68" s="16"/>
      <c r="L68" s="16"/>
      <c r="M68" s="16"/>
      <c r="N68" s="16"/>
      <c r="O68" s="16"/>
      <c r="P68" s="16"/>
      <c r="Q68" s="16"/>
      <c r="R68" s="16"/>
      <c r="S68" s="16"/>
      <c r="T68" s="16"/>
      <c r="U68" s="16"/>
      <c r="V68" s="16"/>
      <c r="W68" s="16"/>
      <c r="X68" s="16"/>
      <c r="Y68" s="16"/>
      <c r="Z68" s="16"/>
    </row>
    <row r="69">
      <c r="A69" s="136"/>
      <c r="B69" s="86"/>
      <c r="C69" s="87"/>
      <c r="D69" s="93"/>
      <c r="E69" s="93"/>
      <c r="F69" s="93"/>
      <c r="G69" s="16"/>
      <c r="H69" s="16"/>
      <c r="I69" s="16"/>
      <c r="J69" s="16"/>
      <c r="K69" s="16"/>
      <c r="L69" s="16"/>
      <c r="M69" s="16"/>
      <c r="N69" s="16"/>
      <c r="O69" s="16"/>
      <c r="P69" s="16"/>
      <c r="Q69" s="16"/>
      <c r="R69" s="16"/>
      <c r="S69" s="16"/>
      <c r="T69" s="16"/>
      <c r="U69" s="16"/>
      <c r="V69" s="16"/>
      <c r="W69" s="16"/>
      <c r="X69" s="16"/>
      <c r="Y69" s="16"/>
      <c r="Z69" s="16"/>
    </row>
    <row r="70">
      <c r="A70" s="136"/>
      <c r="B70" s="86"/>
      <c r="C70" s="87"/>
      <c r="D70" s="93"/>
      <c r="E70" s="93"/>
      <c r="F70" s="93"/>
      <c r="G70" s="16"/>
      <c r="H70" s="16"/>
      <c r="I70" s="16"/>
      <c r="J70" s="16"/>
      <c r="K70" s="16"/>
      <c r="L70" s="16"/>
      <c r="M70" s="16"/>
      <c r="N70" s="16"/>
      <c r="O70" s="16"/>
      <c r="P70" s="16"/>
      <c r="Q70" s="16"/>
      <c r="R70" s="16"/>
      <c r="S70" s="16"/>
      <c r="T70" s="16"/>
      <c r="U70" s="16"/>
      <c r="V70" s="16"/>
      <c r="W70" s="16"/>
      <c r="X70" s="16"/>
      <c r="Y70" s="16"/>
      <c r="Z70" s="16"/>
    </row>
    <row r="71">
      <c r="A71" s="136"/>
      <c r="B71" s="86"/>
      <c r="C71" s="87"/>
      <c r="D71" s="93"/>
      <c r="E71" s="93"/>
      <c r="F71" s="93"/>
      <c r="G71" s="16"/>
      <c r="H71" s="16"/>
      <c r="I71" s="16"/>
      <c r="J71" s="16"/>
      <c r="K71" s="16"/>
      <c r="L71" s="16"/>
      <c r="M71" s="16"/>
      <c r="N71" s="16"/>
      <c r="O71" s="16"/>
      <c r="P71" s="16"/>
      <c r="Q71" s="16"/>
      <c r="R71" s="16"/>
      <c r="S71" s="16"/>
      <c r="T71" s="16"/>
      <c r="U71" s="16"/>
      <c r="V71" s="16"/>
      <c r="W71" s="16"/>
      <c r="X71" s="16"/>
      <c r="Y71" s="16"/>
      <c r="Z71" s="16"/>
    </row>
    <row r="72">
      <c r="A72" s="136"/>
      <c r="B72" s="86"/>
      <c r="C72" s="87"/>
      <c r="D72" s="93"/>
      <c r="E72" s="93"/>
      <c r="F72" s="93"/>
      <c r="G72" s="16"/>
      <c r="H72" s="16"/>
      <c r="I72" s="16"/>
      <c r="J72" s="16"/>
      <c r="K72" s="16"/>
      <c r="L72" s="16"/>
      <c r="M72" s="16"/>
      <c r="N72" s="16"/>
      <c r="O72" s="16"/>
      <c r="P72" s="16"/>
      <c r="Q72" s="16"/>
      <c r="R72" s="16"/>
      <c r="S72" s="16"/>
      <c r="T72" s="16"/>
      <c r="U72" s="16"/>
      <c r="V72" s="16"/>
      <c r="W72" s="16"/>
      <c r="X72" s="16"/>
      <c r="Y72" s="16"/>
      <c r="Z72" s="16"/>
    </row>
    <row r="73">
      <c r="A73" s="136"/>
      <c r="B73" s="86"/>
      <c r="C73" s="87"/>
      <c r="D73" s="93"/>
      <c r="E73" s="93"/>
      <c r="F73" s="93"/>
      <c r="G73" s="16"/>
      <c r="H73" s="16"/>
      <c r="I73" s="16"/>
      <c r="J73" s="16"/>
      <c r="K73" s="16"/>
      <c r="L73" s="16"/>
      <c r="M73" s="16"/>
      <c r="N73" s="16"/>
      <c r="O73" s="16"/>
      <c r="P73" s="16"/>
      <c r="Q73" s="16"/>
      <c r="R73" s="16"/>
      <c r="S73" s="16"/>
      <c r="T73" s="16"/>
      <c r="U73" s="16"/>
      <c r="V73" s="16"/>
      <c r="W73" s="16"/>
      <c r="X73" s="16"/>
      <c r="Y73" s="16"/>
      <c r="Z73" s="16"/>
    </row>
    <row r="74">
      <c r="A74" s="136"/>
      <c r="B74" s="86"/>
      <c r="C74" s="87"/>
      <c r="D74" s="93"/>
      <c r="E74" s="93"/>
      <c r="F74" s="93"/>
      <c r="G74" s="16"/>
      <c r="H74" s="16"/>
      <c r="I74" s="16"/>
      <c r="J74" s="16"/>
      <c r="K74" s="16"/>
      <c r="L74" s="16"/>
      <c r="M74" s="16"/>
      <c r="N74" s="16"/>
      <c r="O74" s="16"/>
      <c r="P74" s="16"/>
      <c r="Q74" s="16"/>
      <c r="R74" s="16"/>
      <c r="S74" s="16"/>
      <c r="T74" s="16"/>
      <c r="U74" s="16"/>
      <c r="V74" s="16"/>
      <c r="W74" s="16"/>
      <c r="X74" s="16"/>
      <c r="Y74" s="16"/>
      <c r="Z74" s="16"/>
    </row>
    <row r="75">
      <c r="A75" s="136"/>
      <c r="B75" s="86"/>
      <c r="C75" s="87"/>
      <c r="D75" s="93"/>
      <c r="E75" s="93"/>
      <c r="F75" s="93"/>
      <c r="G75" s="16"/>
      <c r="H75" s="16"/>
      <c r="I75" s="16"/>
      <c r="J75" s="16"/>
      <c r="K75" s="16"/>
      <c r="L75" s="16"/>
      <c r="M75" s="16"/>
      <c r="N75" s="16"/>
      <c r="O75" s="16"/>
      <c r="P75" s="16"/>
      <c r="Q75" s="16"/>
      <c r="R75" s="16"/>
      <c r="S75" s="16"/>
      <c r="T75" s="16"/>
      <c r="U75" s="16"/>
      <c r="V75" s="16"/>
      <c r="W75" s="16"/>
      <c r="X75" s="16"/>
      <c r="Y75" s="16"/>
      <c r="Z75" s="16"/>
    </row>
    <row r="76">
      <c r="A76" s="136"/>
      <c r="B76" s="86"/>
      <c r="C76" s="87"/>
      <c r="D76" s="93"/>
      <c r="E76" s="93"/>
      <c r="F76" s="93"/>
      <c r="G76" s="16"/>
      <c r="H76" s="16"/>
      <c r="I76" s="16"/>
      <c r="J76" s="16"/>
      <c r="K76" s="16"/>
      <c r="L76" s="16"/>
      <c r="M76" s="16"/>
      <c r="N76" s="16"/>
      <c r="O76" s="16"/>
      <c r="P76" s="16"/>
      <c r="Q76" s="16"/>
      <c r="R76" s="16"/>
      <c r="S76" s="16"/>
      <c r="T76" s="16"/>
      <c r="U76" s="16"/>
      <c r="V76" s="16"/>
      <c r="W76" s="16"/>
      <c r="X76" s="16"/>
      <c r="Y76" s="16"/>
      <c r="Z76" s="16"/>
    </row>
    <row r="77">
      <c r="A77" s="136"/>
      <c r="B77" s="86"/>
      <c r="C77" s="87"/>
      <c r="D77" s="93"/>
      <c r="E77" s="93"/>
      <c r="F77" s="93"/>
      <c r="G77" s="16"/>
      <c r="H77" s="16"/>
      <c r="I77" s="16"/>
      <c r="J77" s="16"/>
      <c r="K77" s="16"/>
      <c r="L77" s="16"/>
      <c r="M77" s="16"/>
      <c r="N77" s="16"/>
      <c r="O77" s="16"/>
      <c r="P77" s="16"/>
      <c r="Q77" s="16"/>
      <c r="R77" s="16"/>
      <c r="S77" s="16"/>
      <c r="T77" s="16"/>
      <c r="U77" s="16"/>
      <c r="V77" s="16"/>
      <c r="W77" s="16"/>
      <c r="X77" s="16"/>
      <c r="Y77" s="16"/>
      <c r="Z77" s="16"/>
    </row>
    <row r="78">
      <c r="A78" s="136"/>
      <c r="B78" s="86"/>
      <c r="C78" s="87"/>
      <c r="D78" s="93"/>
      <c r="E78" s="93"/>
      <c r="F78" s="93"/>
      <c r="G78" s="16"/>
      <c r="H78" s="16"/>
      <c r="I78" s="16"/>
      <c r="J78" s="16"/>
      <c r="K78" s="16"/>
      <c r="L78" s="16"/>
      <c r="M78" s="16"/>
      <c r="N78" s="16"/>
      <c r="O78" s="16"/>
      <c r="P78" s="16"/>
      <c r="Q78" s="16"/>
      <c r="R78" s="16"/>
      <c r="S78" s="16"/>
      <c r="T78" s="16"/>
      <c r="U78" s="16"/>
      <c r="V78" s="16"/>
      <c r="W78" s="16"/>
      <c r="X78" s="16"/>
      <c r="Y78" s="16"/>
      <c r="Z78" s="16"/>
    </row>
    <row r="79">
      <c r="A79" s="136"/>
      <c r="B79" s="86"/>
      <c r="C79" s="87"/>
      <c r="D79" s="93"/>
      <c r="E79" s="93"/>
      <c r="F79" s="93"/>
      <c r="G79" s="16"/>
      <c r="H79" s="16"/>
      <c r="I79" s="16"/>
      <c r="J79" s="16"/>
      <c r="K79" s="16"/>
      <c r="L79" s="16"/>
      <c r="M79" s="16"/>
      <c r="N79" s="16"/>
      <c r="O79" s="16"/>
      <c r="P79" s="16"/>
      <c r="Q79" s="16"/>
      <c r="R79" s="16"/>
      <c r="S79" s="16"/>
      <c r="T79" s="16"/>
      <c r="U79" s="16"/>
      <c r="V79" s="16"/>
      <c r="W79" s="16"/>
      <c r="X79" s="16"/>
      <c r="Y79" s="16"/>
      <c r="Z79" s="16"/>
    </row>
    <row r="80">
      <c r="A80" s="136"/>
      <c r="B80" s="86"/>
      <c r="C80" s="87"/>
      <c r="D80" s="93"/>
      <c r="E80" s="93"/>
      <c r="F80" s="93"/>
      <c r="G80" s="16"/>
      <c r="H80" s="16"/>
      <c r="I80" s="16"/>
      <c r="J80" s="16"/>
      <c r="K80" s="16"/>
      <c r="L80" s="16"/>
      <c r="M80" s="16"/>
      <c r="N80" s="16"/>
      <c r="O80" s="16"/>
      <c r="P80" s="16"/>
      <c r="Q80" s="16"/>
      <c r="R80" s="16"/>
      <c r="S80" s="16"/>
      <c r="T80" s="16"/>
      <c r="U80" s="16"/>
      <c r="V80" s="16"/>
      <c r="W80" s="16"/>
      <c r="X80" s="16"/>
      <c r="Y80" s="16"/>
      <c r="Z80" s="16"/>
    </row>
    <row r="81">
      <c r="A81" s="136"/>
      <c r="B81" s="86"/>
      <c r="C81" s="87"/>
      <c r="D81" s="93"/>
      <c r="E81" s="93"/>
      <c r="F81" s="93"/>
      <c r="G81" s="16"/>
      <c r="H81" s="16"/>
      <c r="I81" s="16"/>
      <c r="J81" s="16"/>
      <c r="K81" s="16"/>
      <c r="L81" s="16"/>
      <c r="M81" s="16"/>
      <c r="N81" s="16"/>
      <c r="O81" s="16"/>
      <c r="P81" s="16"/>
      <c r="Q81" s="16"/>
      <c r="R81" s="16"/>
      <c r="S81" s="16"/>
      <c r="T81" s="16"/>
      <c r="U81" s="16"/>
      <c r="V81" s="16"/>
      <c r="W81" s="16"/>
      <c r="X81" s="16"/>
      <c r="Y81" s="16"/>
      <c r="Z81" s="16"/>
    </row>
    <row r="82">
      <c r="A82" s="136"/>
      <c r="B82" s="86"/>
      <c r="C82" s="87"/>
      <c r="D82" s="93"/>
      <c r="E82" s="93"/>
      <c r="F82" s="93"/>
      <c r="G82" s="16"/>
      <c r="H82" s="16"/>
      <c r="I82" s="16"/>
      <c r="J82" s="16"/>
      <c r="K82" s="16"/>
      <c r="L82" s="16"/>
      <c r="M82" s="16"/>
      <c r="N82" s="16"/>
      <c r="O82" s="16"/>
      <c r="P82" s="16"/>
      <c r="Q82" s="16"/>
      <c r="R82" s="16"/>
      <c r="S82" s="16"/>
      <c r="T82" s="16"/>
      <c r="U82" s="16"/>
      <c r="V82" s="16"/>
      <c r="W82" s="16"/>
      <c r="X82" s="16"/>
      <c r="Y82" s="16"/>
      <c r="Z82" s="16"/>
    </row>
    <row r="83">
      <c r="A83" s="136"/>
      <c r="B83" s="86"/>
      <c r="C83" s="87"/>
      <c r="D83" s="93"/>
      <c r="E83" s="93"/>
      <c r="F83" s="93"/>
      <c r="G83" s="16"/>
      <c r="H83" s="16"/>
      <c r="I83" s="16"/>
      <c r="J83" s="16"/>
      <c r="K83" s="16"/>
      <c r="L83" s="16"/>
      <c r="M83" s="16"/>
      <c r="N83" s="16"/>
      <c r="O83" s="16"/>
      <c r="P83" s="16"/>
      <c r="Q83" s="16"/>
      <c r="R83" s="16"/>
      <c r="S83" s="16"/>
      <c r="T83" s="16"/>
      <c r="U83" s="16"/>
      <c r="V83" s="16"/>
      <c r="W83" s="16"/>
      <c r="X83" s="16"/>
      <c r="Y83" s="16"/>
      <c r="Z83" s="16"/>
    </row>
    <row r="84">
      <c r="A84" s="136"/>
      <c r="B84" s="86"/>
      <c r="C84" s="87"/>
      <c r="D84" s="93"/>
      <c r="E84" s="93"/>
      <c r="F84" s="93"/>
      <c r="G84" s="16"/>
      <c r="H84" s="16"/>
      <c r="I84" s="16"/>
      <c r="J84" s="16"/>
      <c r="K84" s="16"/>
      <c r="L84" s="16"/>
      <c r="M84" s="16"/>
      <c r="N84" s="16"/>
      <c r="O84" s="16"/>
      <c r="P84" s="16"/>
      <c r="Q84" s="16"/>
      <c r="R84" s="16"/>
      <c r="S84" s="16"/>
      <c r="T84" s="16"/>
      <c r="U84" s="16"/>
      <c r="V84" s="16"/>
      <c r="W84" s="16"/>
      <c r="X84" s="16"/>
      <c r="Y84" s="16"/>
      <c r="Z84" s="16"/>
    </row>
    <row r="85">
      <c r="A85" s="136"/>
      <c r="B85" s="86"/>
      <c r="C85" s="87"/>
      <c r="D85" s="93"/>
      <c r="E85" s="93"/>
      <c r="F85" s="93"/>
      <c r="G85" s="16"/>
      <c r="H85" s="16"/>
      <c r="I85" s="16"/>
      <c r="J85" s="16"/>
      <c r="K85" s="16"/>
      <c r="L85" s="16"/>
      <c r="M85" s="16"/>
      <c r="N85" s="16"/>
      <c r="O85" s="16"/>
      <c r="P85" s="16"/>
      <c r="Q85" s="16"/>
      <c r="R85" s="16"/>
      <c r="S85" s="16"/>
      <c r="T85" s="16"/>
      <c r="U85" s="16"/>
      <c r="V85" s="16"/>
      <c r="W85" s="16"/>
      <c r="X85" s="16"/>
      <c r="Y85" s="16"/>
      <c r="Z85" s="16"/>
    </row>
    <row r="86">
      <c r="A86" s="136"/>
      <c r="B86" s="86"/>
      <c r="C86" s="87"/>
      <c r="D86" s="93"/>
      <c r="E86" s="93"/>
      <c r="F86" s="93"/>
      <c r="G86" s="16"/>
      <c r="H86" s="16"/>
      <c r="I86" s="16"/>
      <c r="J86" s="16"/>
      <c r="K86" s="16"/>
      <c r="L86" s="16"/>
      <c r="M86" s="16"/>
      <c r="N86" s="16"/>
      <c r="O86" s="16"/>
      <c r="P86" s="16"/>
      <c r="Q86" s="16"/>
      <c r="R86" s="16"/>
      <c r="S86" s="16"/>
      <c r="T86" s="16"/>
      <c r="U86" s="16"/>
      <c r="V86" s="16"/>
      <c r="W86" s="16"/>
      <c r="X86" s="16"/>
      <c r="Y86" s="16"/>
      <c r="Z86" s="16"/>
    </row>
    <row r="87">
      <c r="A87" s="136"/>
      <c r="B87" s="86"/>
      <c r="C87" s="87"/>
      <c r="D87" s="93"/>
      <c r="E87" s="93"/>
      <c r="F87" s="93"/>
      <c r="G87" s="16"/>
      <c r="H87" s="16"/>
      <c r="I87" s="16"/>
      <c r="J87" s="16"/>
      <c r="K87" s="16"/>
      <c r="L87" s="16"/>
      <c r="M87" s="16"/>
      <c r="N87" s="16"/>
      <c r="O87" s="16"/>
      <c r="P87" s="16"/>
      <c r="Q87" s="16"/>
      <c r="R87" s="16"/>
      <c r="S87" s="16"/>
      <c r="T87" s="16"/>
      <c r="U87" s="16"/>
      <c r="V87" s="16"/>
      <c r="W87" s="16"/>
      <c r="X87" s="16"/>
      <c r="Y87" s="16"/>
      <c r="Z87" s="16"/>
    </row>
    <row r="88">
      <c r="A88" s="136"/>
      <c r="B88" s="86"/>
      <c r="C88" s="87"/>
      <c r="D88" s="93"/>
      <c r="E88" s="93"/>
      <c r="F88" s="93"/>
      <c r="G88" s="16"/>
      <c r="H88" s="16"/>
      <c r="I88" s="16"/>
      <c r="J88" s="16"/>
      <c r="K88" s="16"/>
      <c r="L88" s="16"/>
      <c r="M88" s="16"/>
      <c r="N88" s="16"/>
      <c r="O88" s="16"/>
      <c r="P88" s="16"/>
      <c r="Q88" s="16"/>
      <c r="R88" s="16"/>
      <c r="S88" s="16"/>
      <c r="T88" s="16"/>
      <c r="U88" s="16"/>
      <c r="V88" s="16"/>
      <c r="W88" s="16"/>
      <c r="X88" s="16"/>
      <c r="Y88" s="16"/>
      <c r="Z88" s="16"/>
    </row>
    <row r="89">
      <c r="A89" s="136"/>
      <c r="B89" s="86"/>
      <c r="C89" s="87"/>
      <c r="D89" s="93"/>
      <c r="E89" s="93"/>
      <c r="F89" s="93"/>
      <c r="G89" s="16"/>
      <c r="H89" s="16"/>
      <c r="I89" s="16"/>
      <c r="J89" s="16"/>
      <c r="K89" s="16"/>
      <c r="L89" s="16"/>
      <c r="M89" s="16"/>
      <c r="N89" s="16"/>
      <c r="O89" s="16"/>
      <c r="P89" s="16"/>
      <c r="Q89" s="16"/>
      <c r="R89" s="16"/>
      <c r="S89" s="16"/>
      <c r="T89" s="16"/>
      <c r="U89" s="16"/>
      <c r="V89" s="16"/>
      <c r="W89" s="16"/>
      <c r="X89" s="16"/>
      <c r="Y89" s="16"/>
      <c r="Z89" s="16"/>
    </row>
    <row r="90">
      <c r="A90" s="136"/>
      <c r="B90" s="86"/>
      <c r="C90" s="87"/>
      <c r="D90" s="93"/>
      <c r="E90" s="93"/>
      <c r="F90" s="93"/>
      <c r="G90" s="16"/>
      <c r="H90" s="16"/>
      <c r="I90" s="16"/>
      <c r="J90" s="16"/>
      <c r="K90" s="16"/>
      <c r="L90" s="16"/>
      <c r="M90" s="16"/>
      <c r="N90" s="16"/>
      <c r="O90" s="16"/>
      <c r="P90" s="16"/>
      <c r="Q90" s="16"/>
      <c r="R90" s="16"/>
      <c r="S90" s="16"/>
      <c r="T90" s="16"/>
      <c r="U90" s="16"/>
      <c r="V90" s="16"/>
      <c r="W90" s="16"/>
      <c r="X90" s="16"/>
      <c r="Y90" s="16"/>
      <c r="Z90" s="16"/>
    </row>
    <row r="91">
      <c r="A91" s="136"/>
      <c r="B91" s="86"/>
      <c r="C91" s="87"/>
      <c r="D91" s="93"/>
      <c r="E91" s="93"/>
      <c r="F91" s="93"/>
      <c r="G91" s="16"/>
      <c r="H91" s="16"/>
      <c r="I91" s="16"/>
      <c r="J91" s="16"/>
      <c r="K91" s="16"/>
      <c r="L91" s="16"/>
      <c r="M91" s="16"/>
      <c r="N91" s="16"/>
      <c r="O91" s="16"/>
      <c r="P91" s="16"/>
      <c r="Q91" s="16"/>
      <c r="R91" s="16"/>
      <c r="S91" s="16"/>
      <c r="T91" s="16"/>
      <c r="U91" s="16"/>
      <c r="V91" s="16"/>
      <c r="W91" s="16"/>
      <c r="X91" s="16"/>
      <c r="Y91" s="16"/>
      <c r="Z91" s="16"/>
    </row>
    <row r="92">
      <c r="A92" s="136"/>
      <c r="B92" s="86"/>
      <c r="C92" s="87"/>
      <c r="D92" s="93"/>
      <c r="E92" s="93"/>
      <c r="F92" s="93"/>
      <c r="G92" s="16"/>
      <c r="H92" s="16"/>
      <c r="I92" s="16"/>
      <c r="J92" s="16"/>
      <c r="K92" s="16"/>
      <c r="L92" s="16"/>
      <c r="M92" s="16"/>
      <c r="N92" s="16"/>
      <c r="O92" s="16"/>
      <c r="P92" s="16"/>
      <c r="Q92" s="16"/>
      <c r="R92" s="16"/>
      <c r="S92" s="16"/>
      <c r="T92" s="16"/>
      <c r="U92" s="16"/>
      <c r="V92" s="16"/>
      <c r="W92" s="16"/>
      <c r="X92" s="16"/>
      <c r="Y92" s="16"/>
      <c r="Z92" s="16"/>
    </row>
    <row r="93">
      <c r="A93" s="136"/>
      <c r="B93" s="86"/>
      <c r="C93" s="87"/>
      <c r="D93" s="93"/>
      <c r="E93" s="93"/>
      <c r="F93" s="93"/>
      <c r="G93" s="16"/>
      <c r="H93" s="16"/>
      <c r="I93" s="16"/>
      <c r="J93" s="16"/>
      <c r="K93" s="16"/>
      <c r="L93" s="16"/>
      <c r="M93" s="16"/>
      <c r="N93" s="16"/>
      <c r="O93" s="16"/>
      <c r="P93" s="16"/>
      <c r="Q93" s="16"/>
      <c r="R93" s="16"/>
      <c r="S93" s="16"/>
      <c r="T93" s="16"/>
      <c r="U93" s="16"/>
      <c r="V93" s="16"/>
      <c r="W93" s="16"/>
      <c r="X93" s="16"/>
      <c r="Y93" s="16"/>
      <c r="Z93" s="16"/>
    </row>
    <row r="94">
      <c r="A94" s="136"/>
      <c r="B94" s="86"/>
      <c r="C94" s="87"/>
      <c r="D94" s="93"/>
      <c r="E94" s="93"/>
      <c r="F94" s="93"/>
      <c r="G94" s="16"/>
      <c r="H94" s="16"/>
      <c r="I94" s="16"/>
      <c r="J94" s="16"/>
      <c r="K94" s="16"/>
      <c r="L94" s="16"/>
      <c r="M94" s="16"/>
      <c r="N94" s="16"/>
      <c r="O94" s="16"/>
      <c r="P94" s="16"/>
      <c r="Q94" s="16"/>
      <c r="R94" s="16"/>
      <c r="S94" s="16"/>
      <c r="T94" s="16"/>
      <c r="U94" s="16"/>
      <c r="V94" s="16"/>
      <c r="W94" s="16"/>
      <c r="X94" s="16"/>
      <c r="Y94" s="16"/>
      <c r="Z94" s="16"/>
    </row>
    <row r="95">
      <c r="A95" s="136"/>
      <c r="B95" s="86"/>
      <c r="C95" s="87"/>
      <c r="D95" s="93"/>
      <c r="E95" s="93"/>
      <c r="F95" s="93"/>
      <c r="G95" s="16"/>
      <c r="H95" s="16"/>
      <c r="I95" s="16"/>
      <c r="J95" s="16"/>
      <c r="K95" s="16"/>
      <c r="L95" s="16"/>
      <c r="M95" s="16"/>
      <c r="N95" s="16"/>
      <c r="O95" s="16"/>
      <c r="P95" s="16"/>
      <c r="Q95" s="16"/>
      <c r="R95" s="16"/>
      <c r="S95" s="16"/>
      <c r="T95" s="16"/>
      <c r="U95" s="16"/>
      <c r="V95" s="16"/>
      <c r="W95" s="16"/>
      <c r="X95" s="16"/>
      <c r="Y95" s="16"/>
      <c r="Z95" s="16"/>
    </row>
    <row r="96">
      <c r="A96" s="136"/>
      <c r="B96" s="86"/>
      <c r="C96" s="87"/>
      <c r="D96" s="93"/>
      <c r="E96" s="93"/>
      <c r="F96" s="93"/>
      <c r="G96" s="16"/>
      <c r="H96" s="16"/>
      <c r="I96" s="16"/>
      <c r="J96" s="16"/>
      <c r="K96" s="16"/>
      <c r="L96" s="16"/>
      <c r="M96" s="16"/>
      <c r="N96" s="16"/>
      <c r="O96" s="16"/>
      <c r="P96" s="16"/>
      <c r="Q96" s="16"/>
      <c r="R96" s="16"/>
      <c r="S96" s="16"/>
      <c r="T96" s="16"/>
      <c r="U96" s="16"/>
      <c r="V96" s="16"/>
      <c r="W96" s="16"/>
      <c r="X96" s="16"/>
      <c r="Y96" s="16"/>
      <c r="Z96" s="16"/>
    </row>
    <row r="97">
      <c r="A97" s="136"/>
      <c r="B97" s="86"/>
      <c r="C97" s="87"/>
      <c r="D97" s="93"/>
      <c r="E97" s="93"/>
      <c r="F97" s="93"/>
      <c r="G97" s="16"/>
      <c r="H97" s="16"/>
      <c r="I97" s="16"/>
      <c r="J97" s="16"/>
      <c r="K97" s="16"/>
      <c r="L97" s="16"/>
      <c r="M97" s="16"/>
      <c r="N97" s="16"/>
      <c r="O97" s="16"/>
      <c r="P97" s="16"/>
      <c r="Q97" s="16"/>
      <c r="R97" s="16"/>
      <c r="S97" s="16"/>
      <c r="T97" s="16"/>
      <c r="U97" s="16"/>
      <c r="V97" s="16"/>
      <c r="W97" s="16"/>
      <c r="X97" s="16"/>
      <c r="Y97" s="16"/>
      <c r="Z97" s="16"/>
    </row>
    <row r="98">
      <c r="A98" s="136"/>
      <c r="B98" s="86"/>
      <c r="C98" s="87"/>
      <c r="D98" s="93"/>
      <c r="E98" s="93"/>
      <c r="F98" s="93"/>
      <c r="G98" s="16"/>
      <c r="H98" s="16"/>
      <c r="I98" s="16"/>
      <c r="J98" s="16"/>
      <c r="K98" s="16"/>
      <c r="L98" s="16"/>
      <c r="M98" s="16"/>
      <c r="N98" s="16"/>
      <c r="O98" s="16"/>
      <c r="P98" s="16"/>
      <c r="Q98" s="16"/>
      <c r="R98" s="16"/>
      <c r="S98" s="16"/>
      <c r="T98" s="16"/>
      <c r="U98" s="16"/>
      <c r="V98" s="16"/>
      <c r="W98" s="16"/>
      <c r="X98" s="16"/>
      <c r="Y98" s="16"/>
      <c r="Z98" s="16"/>
    </row>
    <row r="99">
      <c r="A99" s="136"/>
      <c r="B99" s="86"/>
      <c r="C99" s="87"/>
      <c r="D99" s="93"/>
      <c r="E99" s="93"/>
      <c r="F99" s="93"/>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THE NATURE CONSERVANCY</v>
      </c>
      <c r="B1" s="1">
        <f>'READ HERE FIRST'!B5</f>
        <v>2022</v>
      </c>
      <c r="C1" s="17"/>
      <c r="D1" s="22"/>
      <c r="E1" s="22"/>
      <c r="F1" s="22"/>
      <c r="G1" s="16"/>
      <c r="H1" s="16"/>
      <c r="I1" s="16"/>
      <c r="J1" s="16"/>
      <c r="K1" s="16"/>
      <c r="L1" s="16"/>
      <c r="M1" s="16"/>
      <c r="N1" s="16"/>
      <c r="O1" s="16"/>
      <c r="P1" s="16"/>
      <c r="Q1" s="16"/>
      <c r="R1" s="16"/>
      <c r="S1" s="16"/>
      <c r="T1" s="16"/>
      <c r="U1" s="16"/>
      <c r="V1" s="16"/>
      <c r="W1" s="16"/>
      <c r="X1" s="16"/>
      <c r="Y1" s="16"/>
      <c r="Z1" s="16"/>
    </row>
    <row r="2">
      <c r="A2" s="24"/>
      <c r="B2" s="27"/>
      <c r="C2" s="34" t="s">
        <v>29</v>
      </c>
      <c r="D2" s="9" t="s">
        <v>30</v>
      </c>
      <c r="E2" s="9" t="s">
        <v>32</v>
      </c>
      <c r="F2" s="9" t="s">
        <v>33</v>
      </c>
      <c r="G2" s="16"/>
      <c r="H2" s="16"/>
      <c r="I2" s="16"/>
      <c r="J2" s="16"/>
      <c r="K2" s="16"/>
      <c r="L2" s="16"/>
      <c r="M2" s="16"/>
      <c r="N2" s="16"/>
      <c r="O2" s="16"/>
      <c r="P2" s="16"/>
      <c r="Q2" s="16"/>
      <c r="R2" s="16"/>
      <c r="S2" s="16"/>
      <c r="T2" s="16"/>
      <c r="U2" s="16"/>
      <c r="V2" s="16"/>
      <c r="W2" s="16"/>
      <c r="X2" s="16"/>
      <c r="Y2" s="16"/>
      <c r="Z2" s="16"/>
    </row>
    <row r="3">
      <c r="A3" s="24">
        <v>1.0</v>
      </c>
      <c r="B3" s="27" t="s">
        <v>36</v>
      </c>
      <c r="C3" s="41">
        <f t="shared" ref="C3:C39" si="1">sum(D3:F3)</f>
        <v>60346437</v>
      </c>
      <c r="D3" s="42">
        <v>6.0346437E7</v>
      </c>
      <c r="E3" s="42">
        <v>0.0</v>
      </c>
      <c r="F3" s="42">
        <v>0.0</v>
      </c>
      <c r="G3" s="16"/>
      <c r="H3" s="16"/>
      <c r="I3" s="16"/>
      <c r="J3" s="16"/>
      <c r="K3" s="16"/>
      <c r="L3" s="16"/>
      <c r="M3" s="16"/>
      <c r="N3" s="16"/>
      <c r="O3" s="16"/>
      <c r="P3" s="16"/>
      <c r="Q3" s="16"/>
      <c r="R3" s="16"/>
      <c r="S3" s="16"/>
      <c r="T3" s="16"/>
      <c r="U3" s="16"/>
      <c r="V3" s="16"/>
      <c r="W3" s="16"/>
      <c r="X3" s="16"/>
      <c r="Y3" s="16"/>
      <c r="Z3" s="16"/>
    </row>
    <row r="4">
      <c r="A4" s="24">
        <v>2.0</v>
      </c>
      <c r="B4" s="27" t="s">
        <v>50</v>
      </c>
      <c r="C4" s="41">
        <f t="shared" si="1"/>
        <v>38350</v>
      </c>
      <c r="D4" s="42">
        <v>38350.0</v>
      </c>
      <c r="E4" s="42">
        <v>0.0</v>
      </c>
      <c r="F4" s="42">
        <v>0.0</v>
      </c>
      <c r="G4" s="16"/>
      <c r="H4" s="16"/>
      <c r="I4" s="16"/>
      <c r="J4" s="16"/>
      <c r="K4" s="16"/>
      <c r="L4" s="16"/>
      <c r="M4" s="16"/>
      <c r="N4" s="16"/>
      <c r="O4" s="16"/>
      <c r="P4" s="16"/>
      <c r="Q4" s="16"/>
      <c r="R4" s="16"/>
      <c r="S4" s="16"/>
      <c r="T4" s="16"/>
      <c r="U4" s="16"/>
      <c r="V4" s="16"/>
      <c r="W4" s="16"/>
      <c r="X4" s="16"/>
      <c r="Y4" s="16"/>
      <c r="Z4" s="16"/>
    </row>
    <row r="5">
      <c r="A5" s="24">
        <v>3.0</v>
      </c>
      <c r="B5" s="27" t="s">
        <v>51</v>
      </c>
      <c r="C5" s="41">
        <f t="shared" si="1"/>
        <v>35985175</v>
      </c>
      <c r="D5" s="42">
        <v>3.5985175E7</v>
      </c>
      <c r="E5" s="42">
        <v>0.0</v>
      </c>
      <c r="F5" s="42">
        <v>0.0</v>
      </c>
      <c r="G5" s="16"/>
      <c r="H5" s="16"/>
      <c r="I5" s="16"/>
      <c r="J5" s="16"/>
      <c r="K5" s="16"/>
      <c r="L5" s="16"/>
      <c r="M5" s="16"/>
      <c r="N5" s="16"/>
      <c r="O5" s="16"/>
      <c r="P5" s="16"/>
      <c r="Q5" s="16"/>
      <c r="R5" s="16"/>
      <c r="S5" s="16"/>
      <c r="T5" s="16"/>
      <c r="U5" s="16"/>
      <c r="V5" s="16"/>
      <c r="W5" s="16"/>
      <c r="X5" s="16"/>
      <c r="Y5" s="16"/>
      <c r="Z5" s="16"/>
    </row>
    <row r="6">
      <c r="A6" s="20">
        <v>4.0</v>
      </c>
      <c r="B6" s="44" t="s">
        <v>52</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4">
        <v>5.0</v>
      </c>
      <c r="B7" s="27" t="s">
        <v>53</v>
      </c>
      <c r="C7" s="41">
        <f t="shared" si="1"/>
        <v>5389097</v>
      </c>
      <c r="D7" s="42">
        <v>3289026.0</v>
      </c>
      <c r="E7" s="42">
        <v>1177869.0</v>
      </c>
      <c r="F7" s="42">
        <v>922202.0</v>
      </c>
      <c r="G7" s="16"/>
      <c r="H7" s="16"/>
      <c r="I7" s="16"/>
      <c r="J7" s="16"/>
      <c r="K7" s="16"/>
      <c r="L7" s="16"/>
      <c r="M7" s="16"/>
      <c r="N7" s="16"/>
      <c r="O7" s="16"/>
      <c r="P7" s="16"/>
      <c r="Q7" s="16"/>
      <c r="R7" s="16"/>
      <c r="S7" s="16"/>
      <c r="T7" s="16"/>
      <c r="U7" s="16"/>
      <c r="V7" s="16"/>
      <c r="W7" s="16"/>
      <c r="X7" s="16"/>
      <c r="Y7" s="16"/>
      <c r="Z7" s="16"/>
    </row>
    <row r="8">
      <c r="A8" s="24">
        <v>6.0</v>
      </c>
      <c r="B8" s="27" t="s">
        <v>54</v>
      </c>
      <c r="C8" s="41">
        <f t="shared" si="1"/>
        <v>295679</v>
      </c>
      <c r="D8" s="42">
        <v>180456.0</v>
      </c>
      <c r="E8" s="42">
        <v>64625.0</v>
      </c>
      <c r="F8" s="42">
        <v>50598.0</v>
      </c>
      <c r="G8" s="16"/>
      <c r="H8" s="16"/>
      <c r="I8" s="51"/>
      <c r="J8" s="16"/>
      <c r="K8" s="16"/>
      <c r="L8" s="16"/>
      <c r="M8" s="16"/>
      <c r="N8" s="16"/>
      <c r="O8" s="16"/>
      <c r="P8" s="16"/>
      <c r="Q8" s="16"/>
      <c r="R8" s="16"/>
      <c r="S8" s="16"/>
      <c r="T8" s="16"/>
      <c r="U8" s="16"/>
      <c r="V8" s="16"/>
      <c r="W8" s="16"/>
      <c r="X8" s="16"/>
      <c r="Y8" s="16"/>
      <c r="Z8" s="16"/>
    </row>
    <row r="9">
      <c r="A9" s="53">
        <v>7.0</v>
      </c>
      <c r="B9" s="25" t="s">
        <v>62</v>
      </c>
      <c r="C9" s="41">
        <f t="shared" si="1"/>
        <v>403540585</v>
      </c>
      <c r="D9" s="42">
        <v>2.46285337E8</v>
      </c>
      <c r="E9" s="42">
        <v>8.8199933E7</v>
      </c>
      <c r="F9" s="42">
        <v>6.9055315E7</v>
      </c>
      <c r="G9" s="16"/>
      <c r="H9" s="16"/>
      <c r="I9" s="16"/>
      <c r="J9" s="16"/>
      <c r="K9" s="16"/>
      <c r="L9" s="16"/>
      <c r="M9" s="16"/>
      <c r="N9" s="16"/>
      <c r="O9" s="16"/>
      <c r="P9" s="16"/>
      <c r="Q9" s="16"/>
      <c r="R9" s="16"/>
      <c r="S9" s="16"/>
      <c r="T9" s="16"/>
      <c r="U9" s="16"/>
      <c r="V9" s="16"/>
      <c r="W9" s="16"/>
      <c r="X9" s="16"/>
      <c r="Y9" s="16"/>
      <c r="Z9" s="16"/>
    </row>
    <row r="10">
      <c r="A10" s="24">
        <v>8.0</v>
      </c>
      <c r="B10" s="27" t="s">
        <v>63</v>
      </c>
      <c r="C10" s="41">
        <f t="shared" si="1"/>
        <v>27892313</v>
      </c>
      <c r="D10" s="42">
        <v>1.7022991E7</v>
      </c>
      <c r="E10" s="42">
        <v>6096289.0</v>
      </c>
      <c r="F10" s="42">
        <v>4773033.0</v>
      </c>
      <c r="G10" s="16"/>
      <c r="H10" s="16"/>
      <c r="I10" s="16"/>
      <c r="J10" s="16"/>
      <c r="K10" s="16"/>
      <c r="L10" s="16"/>
      <c r="M10" s="16"/>
      <c r="N10" s="16"/>
      <c r="O10" s="16"/>
      <c r="P10" s="16"/>
      <c r="Q10" s="16"/>
      <c r="R10" s="16"/>
      <c r="S10" s="16"/>
      <c r="T10" s="16"/>
      <c r="U10" s="16"/>
      <c r="V10" s="16"/>
      <c r="W10" s="16"/>
      <c r="X10" s="16"/>
      <c r="Y10" s="16"/>
      <c r="Z10" s="16"/>
    </row>
    <row r="11">
      <c r="A11" s="20">
        <v>9.0</v>
      </c>
      <c r="B11" s="25" t="s">
        <v>66</v>
      </c>
      <c r="C11" s="41">
        <f t="shared" si="1"/>
        <v>43685296</v>
      </c>
      <c r="D11" s="42">
        <v>2.6661625E7</v>
      </c>
      <c r="E11" s="42">
        <v>9548086.0</v>
      </c>
      <c r="F11" s="42">
        <v>7475585.0</v>
      </c>
      <c r="G11" s="16"/>
      <c r="H11" s="16"/>
      <c r="I11" s="16"/>
      <c r="J11" s="16"/>
      <c r="K11" s="16"/>
      <c r="L11" s="16"/>
      <c r="M11" s="16"/>
      <c r="N11" s="16"/>
      <c r="O11" s="16"/>
      <c r="P11" s="16"/>
      <c r="Q11" s="16"/>
      <c r="R11" s="16"/>
      <c r="S11" s="16"/>
      <c r="T11" s="16"/>
      <c r="U11" s="16"/>
      <c r="V11" s="16"/>
      <c r="W11" s="16"/>
      <c r="X11" s="16"/>
      <c r="Y11" s="16"/>
      <c r="Z11" s="16"/>
    </row>
    <row r="12">
      <c r="A12" s="20">
        <v>10.0</v>
      </c>
      <c r="B12" s="25" t="s">
        <v>68</v>
      </c>
      <c r="C12" s="41">
        <f t="shared" si="1"/>
        <v>28822621</v>
      </c>
      <c r="D12" s="42">
        <v>1.7590768E7</v>
      </c>
      <c r="E12" s="42">
        <v>6299622.0</v>
      </c>
      <c r="F12" s="42">
        <v>4932231.0</v>
      </c>
      <c r="G12" s="16"/>
      <c r="H12" s="16"/>
      <c r="I12" s="16"/>
      <c r="J12" s="16"/>
      <c r="K12" s="16"/>
      <c r="L12" s="16"/>
      <c r="M12" s="16"/>
      <c r="N12" s="16"/>
      <c r="O12" s="16"/>
      <c r="P12" s="16"/>
      <c r="Q12" s="16"/>
      <c r="R12" s="16"/>
      <c r="S12" s="16"/>
      <c r="T12" s="16"/>
      <c r="U12" s="16"/>
      <c r="V12" s="16"/>
      <c r="W12" s="16"/>
      <c r="X12" s="16"/>
      <c r="Y12" s="16"/>
      <c r="Z12" s="16"/>
    </row>
    <row r="13">
      <c r="A13" s="20">
        <v>11.0</v>
      </c>
      <c r="B13" s="25" t="s">
        <v>70</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0" t="s">
        <v>72</v>
      </c>
      <c r="B14" s="25" t="s">
        <v>73</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0" t="s">
        <v>34</v>
      </c>
      <c r="B15" s="25" t="s">
        <v>75</v>
      </c>
      <c r="C15" s="41">
        <f t="shared" si="1"/>
        <v>1934392</v>
      </c>
      <c r="D15" s="42">
        <v>1534265.0</v>
      </c>
      <c r="E15" s="42">
        <v>156146.0</v>
      </c>
      <c r="F15" s="42">
        <v>243981.0</v>
      </c>
      <c r="G15" s="16"/>
      <c r="H15" s="16"/>
      <c r="I15" s="16"/>
      <c r="J15" s="16"/>
      <c r="K15" s="16"/>
      <c r="L15" s="16"/>
      <c r="M15" s="16"/>
      <c r="N15" s="16"/>
      <c r="O15" s="16"/>
      <c r="P15" s="16"/>
      <c r="Q15" s="16"/>
      <c r="R15" s="16"/>
      <c r="S15" s="16"/>
      <c r="T15" s="16"/>
      <c r="U15" s="16"/>
      <c r="V15" s="16"/>
      <c r="W15" s="16"/>
      <c r="X15" s="16"/>
      <c r="Y15" s="16"/>
      <c r="Z15" s="16"/>
    </row>
    <row r="16">
      <c r="A16" s="20" t="s">
        <v>38</v>
      </c>
      <c r="B16" s="25" t="s">
        <v>77</v>
      </c>
      <c r="C16" s="41">
        <f t="shared" si="1"/>
        <v>1548335</v>
      </c>
      <c r="D16" s="42">
        <v>1228064.0</v>
      </c>
      <c r="E16" s="42">
        <v>124983.0</v>
      </c>
      <c r="F16" s="42">
        <v>195288.0</v>
      </c>
      <c r="G16" s="16"/>
      <c r="H16" s="16"/>
      <c r="I16" s="16"/>
      <c r="J16" s="16"/>
      <c r="K16" s="16"/>
      <c r="L16" s="16"/>
      <c r="M16" s="16"/>
      <c r="N16" s="16"/>
      <c r="O16" s="16"/>
      <c r="P16" s="16"/>
      <c r="Q16" s="16"/>
      <c r="R16" s="16"/>
      <c r="S16" s="16"/>
      <c r="T16" s="16"/>
      <c r="U16" s="16"/>
      <c r="V16" s="16"/>
      <c r="W16" s="16"/>
      <c r="X16" s="16"/>
      <c r="Y16" s="16"/>
      <c r="Z16" s="16"/>
    </row>
    <row r="17">
      <c r="A17" s="20" t="s">
        <v>41</v>
      </c>
      <c r="B17" s="25" t="s">
        <v>80</v>
      </c>
      <c r="C17" s="41">
        <f t="shared" si="1"/>
        <v>2797528</v>
      </c>
      <c r="D17" s="42">
        <v>2218862.0</v>
      </c>
      <c r="E17" s="42">
        <v>225819.0</v>
      </c>
      <c r="F17" s="42">
        <v>352847.0</v>
      </c>
      <c r="G17" s="16"/>
      <c r="H17" s="16"/>
      <c r="I17" s="16"/>
      <c r="J17" s="16"/>
      <c r="K17" s="16"/>
      <c r="L17" s="16"/>
      <c r="M17" s="16"/>
      <c r="N17" s="16"/>
      <c r="O17" s="16"/>
      <c r="P17" s="16"/>
      <c r="Q17" s="16"/>
      <c r="R17" s="16"/>
      <c r="S17" s="16"/>
      <c r="T17" s="16"/>
      <c r="U17" s="16"/>
      <c r="V17" s="16"/>
      <c r="W17" s="16"/>
      <c r="X17" s="16"/>
      <c r="Y17" s="16"/>
      <c r="Z17" s="16"/>
    </row>
    <row r="18">
      <c r="A18" s="20" t="s">
        <v>44</v>
      </c>
      <c r="B18" s="25" t="s">
        <v>81</v>
      </c>
      <c r="C18" s="41">
        <f t="shared" si="1"/>
        <v>23602442</v>
      </c>
      <c r="D18" s="42">
        <v>0.0</v>
      </c>
      <c r="E18" s="42">
        <v>0.0</v>
      </c>
      <c r="F18" s="42">
        <v>2.3602442E7</v>
      </c>
      <c r="G18" s="16"/>
      <c r="H18" s="16"/>
      <c r="I18" s="16"/>
      <c r="J18" s="16"/>
      <c r="K18" s="16"/>
      <c r="L18" s="16"/>
      <c r="M18" s="16"/>
      <c r="N18" s="16"/>
      <c r="O18" s="16"/>
      <c r="P18" s="16"/>
      <c r="Q18" s="16"/>
      <c r="R18" s="16"/>
      <c r="S18" s="16"/>
      <c r="T18" s="16"/>
      <c r="U18" s="16"/>
      <c r="V18" s="16"/>
      <c r="W18" s="16"/>
      <c r="X18" s="16"/>
      <c r="Y18" s="16"/>
      <c r="Z18" s="16"/>
    </row>
    <row r="19">
      <c r="A19" s="20" t="s">
        <v>47</v>
      </c>
      <c r="B19" s="25" t="s">
        <v>83</v>
      </c>
      <c r="C19" s="41">
        <f t="shared" si="1"/>
        <v>17375597</v>
      </c>
      <c r="D19" s="42">
        <v>0.0</v>
      </c>
      <c r="E19" s="42">
        <v>1.7375597E7</v>
      </c>
      <c r="F19" s="42">
        <v>0.0</v>
      </c>
      <c r="G19" s="16"/>
      <c r="H19" s="16"/>
      <c r="I19" s="16"/>
      <c r="J19" s="16"/>
      <c r="K19" s="16"/>
      <c r="L19" s="16"/>
      <c r="M19" s="16"/>
      <c r="N19" s="16"/>
      <c r="O19" s="16"/>
      <c r="P19" s="16"/>
      <c r="Q19" s="16"/>
      <c r="R19" s="16"/>
      <c r="S19" s="16"/>
      <c r="T19" s="16"/>
      <c r="U19" s="16"/>
      <c r="V19" s="16"/>
      <c r="W19" s="16"/>
      <c r="X19" s="16"/>
      <c r="Y19" s="16"/>
      <c r="Z19" s="16"/>
    </row>
    <row r="20">
      <c r="A20" s="20" t="s">
        <v>58</v>
      </c>
      <c r="B20" s="25" t="s">
        <v>86</v>
      </c>
      <c r="C20" s="41">
        <f t="shared" si="1"/>
        <v>191875168</v>
      </c>
      <c r="D20" s="42">
        <v>1.43828119E8</v>
      </c>
      <c r="E20" s="42">
        <v>1.30168E7</v>
      </c>
      <c r="F20" s="42">
        <v>3.5030249E7</v>
      </c>
      <c r="G20" s="16"/>
      <c r="H20" s="16"/>
      <c r="I20" s="16"/>
      <c r="J20" s="16"/>
      <c r="K20" s="16"/>
      <c r="L20" s="16"/>
      <c r="M20" s="16"/>
      <c r="N20" s="16"/>
      <c r="O20" s="16"/>
      <c r="P20" s="16"/>
      <c r="Q20" s="16"/>
      <c r="R20" s="16"/>
      <c r="S20" s="16"/>
      <c r="T20" s="16"/>
      <c r="U20" s="16"/>
      <c r="V20" s="16"/>
      <c r="W20" s="16"/>
      <c r="X20" s="16"/>
      <c r="Y20" s="16"/>
      <c r="Z20" s="16"/>
    </row>
    <row r="21">
      <c r="A21" s="20">
        <v>12.0</v>
      </c>
      <c r="B21" s="25" t="s">
        <v>90</v>
      </c>
      <c r="C21" s="41">
        <f t="shared" si="1"/>
        <v>7585061</v>
      </c>
      <c r="D21" s="42">
        <v>1562695.0</v>
      </c>
      <c r="E21" s="42">
        <v>50079.0</v>
      </c>
      <c r="F21" s="42">
        <v>5972287.0</v>
      </c>
      <c r="G21" s="16"/>
      <c r="H21" s="16"/>
      <c r="I21" s="16"/>
      <c r="J21" s="16"/>
      <c r="K21" s="16"/>
      <c r="L21" s="16"/>
      <c r="M21" s="16"/>
      <c r="N21" s="16"/>
      <c r="O21" s="16"/>
      <c r="P21" s="16"/>
      <c r="Q21" s="16"/>
      <c r="R21" s="16"/>
      <c r="S21" s="16"/>
      <c r="T21" s="16"/>
      <c r="U21" s="16"/>
      <c r="V21" s="16"/>
      <c r="W21" s="16"/>
      <c r="X21" s="16"/>
      <c r="Y21" s="16"/>
      <c r="Z21" s="16"/>
    </row>
    <row r="22">
      <c r="A22" s="20">
        <v>13.0</v>
      </c>
      <c r="B22" s="25" t="s">
        <v>95</v>
      </c>
      <c r="C22" s="41">
        <f t="shared" si="1"/>
        <v>47938619</v>
      </c>
      <c r="D22" s="42">
        <v>2.5722828E7</v>
      </c>
      <c r="E22" s="42">
        <v>7263193.0</v>
      </c>
      <c r="F22" s="42">
        <v>1.4952598E7</v>
      </c>
      <c r="G22" s="16"/>
      <c r="H22" s="16"/>
      <c r="I22" s="16"/>
      <c r="J22" s="16"/>
      <c r="K22" s="16"/>
      <c r="L22" s="16"/>
      <c r="M22" s="16"/>
      <c r="N22" s="16"/>
      <c r="O22" s="16"/>
      <c r="P22" s="16"/>
      <c r="Q22" s="16"/>
      <c r="R22" s="16"/>
      <c r="S22" s="16"/>
      <c r="T22" s="16"/>
      <c r="U22" s="16"/>
      <c r="V22" s="16"/>
      <c r="W22" s="16"/>
      <c r="X22" s="16"/>
      <c r="Y22" s="16"/>
      <c r="Z22" s="16"/>
    </row>
    <row r="23">
      <c r="A23" s="20">
        <v>14.0</v>
      </c>
      <c r="B23" s="25" t="s">
        <v>96</v>
      </c>
      <c r="C23" s="41">
        <f t="shared" si="1"/>
        <v>8537746</v>
      </c>
      <c r="D23" s="42">
        <v>5862950.0</v>
      </c>
      <c r="E23" s="42">
        <v>1877712.0</v>
      </c>
      <c r="F23" s="42">
        <v>797084.0</v>
      </c>
      <c r="G23" s="16"/>
      <c r="H23" s="16"/>
      <c r="I23" s="16"/>
      <c r="J23" s="16"/>
      <c r="K23" s="16"/>
      <c r="L23" s="16"/>
      <c r="M23" s="16"/>
      <c r="N23" s="16"/>
      <c r="O23" s="16"/>
      <c r="P23" s="16"/>
      <c r="Q23" s="16"/>
      <c r="R23" s="16"/>
      <c r="S23" s="16"/>
      <c r="T23" s="16"/>
      <c r="U23" s="16"/>
      <c r="V23" s="16"/>
      <c r="W23" s="16"/>
      <c r="X23" s="16"/>
      <c r="Y23" s="16"/>
      <c r="Z23" s="16"/>
    </row>
    <row r="24">
      <c r="A24" s="20">
        <v>15.0</v>
      </c>
      <c r="B24" s="25" t="s">
        <v>100</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0">
        <v>16.0</v>
      </c>
      <c r="B25" s="25" t="s">
        <v>101</v>
      </c>
      <c r="C25" s="41">
        <f t="shared" si="1"/>
        <v>28249718</v>
      </c>
      <c r="D25" s="42">
        <v>1.3797431E7</v>
      </c>
      <c r="E25" s="42">
        <v>1.3486748E7</v>
      </c>
      <c r="F25" s="42">
        <v>965539.0</v>
      </c>
      <c r="G25" s="16"/>
      <c r="H25" s="16"/>
      <c r="I25" s="16"/>
      <c r="J25" s="16"/>
      <c r="K25" s="16"/>
      <c r="L25" s="16"/>
      <c r="M25" s="16"/>
      <c r="N25" s="16"/>
      <c r="O25" s="16"/>
      <c r="P25" s="16"/>
      <c r="Q25" s="16"/>
      <c r="R25" s="16"/>
      <c r="S25" s="16"/>
      <c r="T25" s="16"/>
      <c r="U25" s="16"/>
      <c r="V25" s="16"/>
      <c r="W25" s="16"/>
      <c r="X25" s="16"/>
      <c r="Y25" s="16"/>
      <c r="Z25" s="16"/>
    </row>
    <row r="26">
      <c r="A26" s="20">
        <v>17.0</v>
      </c>
      <c r="B26" s="25" t="s">
        <v>104</v>
      </c>
      <c r="C26" s="41">
        <f t="shared" si="1"/>
        <v>23590100</v>
      </c>
      <c r="D26" s="42">
        <v>1.789016E7</v>
      </c>
      <c r="E26" s="42">
        <v>3240554.0</v>
      </c>
      <c r="F26" s="42">
        <v>2459386.0</v>
      </c>
      <c r="G26" s="16"/>
      <c r="H26" s="16"/>
      <c r="I26" s="16"/>
      <c r="J26" s="16"/>
      <c r="K26" s="16"/>
      <c r="L26" s="16"/>
      <c r="M26" s="16"/>
      <c r="N26" s="16"/>
      <c r="O26" s="16"/>
      <c r="P26" s="16"/>
      <c r="Q26" s="16"/>
      <c r="R26" s="16"/>
      <c r="S26" s="16"/>
      <c r="T26" s="16"/>
      <c r="U26" s="16"/>
      <c r="V26" s="16"/>
      <c r="W26" s="16"/>
      <c r="X26" s="16"/>
      <c r="Y26" s="16"/>
      <c r="Z26" s="16"/>
    </row>
    <row r="27">
      <c r="A27" s="24">
        <v>18.0</v>
      </c>
      <c r="B27" s="27" t="s">
        <v>108</v>
      </c>
      <c r="C27" s="41">
        <f t="shared" si="1"/>
        <v>7853</v>
      </c>
      <c r="D27" s="42">
        <v>5761.0</v>
      </c>
      <c r="E27" s="42">
        <v>1716.0</v>
      </c>
      <c r="F27" s="42">
        <v>376.0</v>
      </c>
      <c r="G27" s="16"/>
      <c r="H27" s="16"/>
      <c r="I27" s="16"/>
      <c r="J27" s="16"/>
      <c r="K27" s="16"/>
      <c r="L27" s="16"/>
      <c r="M27" s="16"/>
      <c r="N27" s="16"/>
      <c r="O27" s="16"/>
      <c r="P27" s="16"/>
      <c r="Q27" s="16"/>
      <c r="R27" s="16"/>
      <c r="S27" s="16"/>
      <c r="T27" s="16"/>
      <c r="U27" s="16"/>
      <c r="V27" s="16"/>
      <c r="W27" s="16"/>
      <c r="X27" s="16"/>
      <c r="Y27" s="16"/>
      <c r="Z27" s="16"/>
    </row>
    <row r="28">
      <c r="A28" s="20">
        <v>19.0</v>
      </c>
      <c r="B28" s="25" t="s">
        <v>110</v>
      </c>
      <c r="C28" s="41">
        <f t="shared" si="1"/>
        <v>17279395</v>
      </c>
      <c r="D28" s="42">
        <v>1.2675447E7</v>
      </c>
      <c r="E28" s="42">
        <v>3776232.0</v>
      </c>
      <c r="F28" s="42">
        <v>827716.0</v>
      </c>
      <c r="G28" s="16"/>
      <c r="H28" s="16"/>
      <c r="I28" s="16"/>
      <c r="J28" s="16"/>
      <c r="K28" s="16"/>
      <c r="L28" s="16"/>
      <c r="M28" s="16"/>
      <c r="N28" s="16"/>
      <c r="O28" s="16"/>
      <c r="P28" s="16"/>
      <c r="Q28" s="16"/>
      <c r="R28" s="16"/>
      <c r="S28" s="16"/>
      <c r="T28" s="16"/>
      <c r="U28" s="16"/>
      <c r="V28" s="16"/>
      <c r="W28" s="16"/>
      <c r="X28" s="16"/>
      <c r="Y28" s="16"/>
      <c r="Z28" s="16"/>
    </row>
    <row r="29">
      <c r="A29" s="20">
        <v>20.0</v>
      </c>
      <c r="B29" s="25" t="s">
        <v>112</v>
      </c>
      <c r="C29" s="41">
        <f t="shared" si="1"/>
        <v>25816162</v>
      </c>
      <c r="D29" s="42">
        <v>1.6665134E7</v>
      </c>
      <c r="E29" s="42">
        <v>9151028.0</v>
      </c>
      <c r="F29" s="42">
        <v>0.0</v>
      </c>
      <c r="G29" s="16"/>
      <c r="H29" s="16"/>
      <c r="I29" s="16"/>
      <c r="J29" s="16"/>
      <c r="K29" s="16"/>
      <c r="L29" s="16"/>
      <c r="M29" s="16"/>
      <c r="N29" s="16"/>
      <c r="O29" s="16"/>
      <c r="P29" s="16"/>
      <c r="Q29" s="16"/>
      <c r="R29" s="16"/>
      <c r="S29" s="16"/>
      <c r="T29" s="16"/>
      <c r="U29" s="16"/>
      <c r="V29" s="16"/>
      <c r="W29" s="16"/>
      <c r="X29" s="16"/>
      <c r="Y29" s="16"/>
      <c r="Z29" s="16"/>
    </row>
    <row r="30">
      <c r="A30" s="20">
        <v>21.0</v>
      </c>
      <c r="B30" s="25" t="s">
        <v>113</v>
      </c>
      <c r="C30" s="41">
        <f t="shared" si="1"/>
        <v>0</v>
      </c>
      <c r="D30" s="42">
        <v>0.0</v>
      </c>
      <c r="E30" s="42">
        <v>0.0</v>
      </c>
      <c r="F30" s="42">
        <v>0.0</v>
      </c>
      <c r="G30" s="16"/>
      <c r="H30" s="16"/>
      <c r="I30" s="16"/>
      <c r="J30" s="16"/>
      <c r="K30" s="16"/>
      <c r="L30" s="16"/>
      <c r="M30" s="16"/>
      <c r="N30" s="16"/>
      <c r="O30" s="16"/>
      <c r="P30" s="16"/>
      <c r="Q30" s="16"/>
      <c r="R30" s="16"/>
      <c r="S30" s="16"/>
      <c r="T30" s="16"/>
      <c r="U30" s="16"/>
      <c r="V30" s="16"/>
      <c r="W30" s="16"/>
      <c r="X30" s="16"/>
      <c r="Y30" s="16"/>
      <c r="Z30" s="16"/>
    </row>
    <row r="31">
      <c r="A31" s="20">
        <v>22.0</v>
      </c>
      <c r="B31" s="25" t="s">
        <v>115</v>
      </c>
      <c r="C31" s="41">
        <f t="shared" si="1"/>
        <v>13435586</v>
      </c>
      <c r="D31" s="42">
        <v>1.1679383E7</v>
      </c>
      <c r="E31" s="42">
        <v>1756203.0</v>
      </c>
      <c r="F31" s="42">
        <v>0.0</v>
      </c>
      <c r="G31" s="16"/>
      <c r="H31" s="16"/>
      <c r="I31" s="16"/>
      <c r="J31" s="16"/>
      <c r="K31" s="16"/>
      <c r="L31" s="16"/>
      <c r="M31" s="16"/>
      <c r="N31" s="16"/>
      <c r="O31" s="16"/>
      <c r="P31" s="16"/>
      <c r="Q31" s="16"/>
      <c r="R31" s="16"/>
      <c r="S31" s="16"/>
      <c r="T31" s="16"/>
      <c r="U31" s="16"/>
      <c r="V31" s="16"/>
      <c r="W31" s="16"/>
      <c r="X31" s="16"/>
      <c r="Y31" s="16"/>
      <c r="Z31" s="16"/>
    </row>
    <row r="32">
      <c r="A32" s="20">
        <v>23.0</v>
      </c>
      <c r="B32" s="25" t="s">
        <v>116</v>
      </c>
      <c r="C32" s="41">
        <f t="shared" si="1"/>
        <v>7779602</v>
      </c>
      <c r="D32" s="42">
        <v>5706793.0</v>
      </c>
      <c r="E32" s="42">
        <v>1700151.0</v>
      </c>
      <c r="F32" s="42">
        <v>372658.0</v>
      </c>
      <c r="G32" s="16"/>
      <c r="H32" s="16"/>
      <c r="I32" s="16"/>
      <c r="J32" s="16"/>
      <c r="K32" s="16"/>
      <c r="L32" s="16"/>
      <c r="M32" s="16"/>
      <c r="N32" s="16"/>
      <c r="O32" s="16"/>
      <c r="P32" s="16"/>
      <c r="Q32" s="16"/>
      <c r="R32" s="16"/>
      <c r="S32" s="16"/>
      <c r="T32" s="16"/>
      <c r="U32" s="16"/>
      <c r="V32" s="16"/>
      <c r="W32" s="16"/>
      <c r="X32" s="16"/>
      <c r="Y32" s="16"/>
      <c r="Z32" s="16"/>
    </row>
    <row r="33">
      <c r="A33" s="20">
        <v>24.0</v>
      </c>
      <c r="B33" s="25" t="s">
        <v>119</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0" t="s">
        <v>72</v>
      </c>
      <c r="B34" s="25" t="s">
        <v>120</v>
      </c>
      <c r="C34" s="41">
        <f t="shared" si="1"/>
        <v>66717759</v>
      </c>
      <c r="D34" s="42">
        <v>6.6717759E7</v>
      </c>
      <c r="E34" s="42">
        <v>0.0</v>
      </c>
      <c r="F34" s="42">
        <v>0.0</v>
      </c>
      <c r="G34" s="16"/>
      <c r="H34" s="16"/>
      <c r="I34" s="16"/>
      <c r="J34" s="16"/>
      <c r="K34" s="16"/>
      <c r="L34" s="16"/>
      <c r="M34" s="16"/>
      <c r="N34" s="16"/>
      <c r="O34" s="16"/>
      <c r="P34" s="16"/>
      <c r="Q34" s="16"/>
      <c r="R34" s="16"/>
      <c r="S34" s="16"/>
      <c r="T34" s="16"/>
      <c r="U34" s="16"/>
      <c r="V34" s="16"/>
      <c r="W34" s="16"/>
      <c r="X34" s="16"/>
      <c r="Y34" s="16"/>
      <c r="Z34" s="16"/>
    </row>
    <row r="35">
      <c r="A35" s="20" t="s">
        <v>34</v>
      </c>
      <c r="B35" s="79" t="s">
        <v>122</v>
      </c>
      <c r="C35" s="41">
        <f t="shared" si="1"/>
        <v>14016718</v>
      </c>
      <c r="D35" s="42">
        <v>9753737.0</v>
      </c>
      <c r="E35" s="42">
        <v>2854813.0</v>
      </c>
      <c r="F35" s="42">
        <v>1408168.0</v>
      </c>
      <c r="G35" s="16"/>
      <c r="H35" s="16"/>
      <c r="I35" s="16"/>
      <c r="J35" s="16"/>
      <c r="K35" s="16"/>
      <c r="L35" s="16"/>
      <c r="M35" s="16"/>
      <c r="N35" s="16"/>
      <c r="O35" s="16"/>
      <c r="P35" s="16"/>
      <c r="Q35" s="16"/>
      <c r="R35" s="16"/>
      <c r="S35" s="16"/>
      <c r="T35" s="16"/>
      <c r="U35" s="16"/>
      <c r="V35" s="16"/>
      <c r="W35" s="16"/>
      <c r="X35" s="16"/>
      <c r="Y35" s="16"/>
      <c r="Z35" s="16"/>
    </row>
    <row r="36">
      <c r="A36" s="20" t="s">
        <v>38</v>
      </c>
      <c r="B36" s="79" t="s">
        <v>124</v>
      </c>
      <c r="C36" s="41">
        <f t="shared" si="1"/>
        <v>5685066</v>
      </c>
      <c r="D36" s="42">
        <v>4170329.0</v>
      </c>
      <c r="E36" s="42">
        <v>1242412.0</v>
      </c>
      <c r="F36" s="42">
        <v>272325.0</v>
      </c>
      <c r="G36" s="16"/>
      <c r="H36" s="16"/>
      <c r="I36" s="16"/>
      <c r="J36" s="16"/>
      <c r="K36" s="16"/>
      <c r="L36" s="16"/>
      <c r="M36" s="16"/>
      <c r="N36" s="16"/>
      <c r="O36" s="16"/>
      <c r="P36" s="16"/>
      <c r="Q36" s="16"/>
      <c r="R36" s="16"/>
      <c r="S36" s="16"/>
      <c r="T36" s="16"/>
      <c r="U36" s="16"/>
      <c r="V36" s="16"/>
      <c r="W36" s="16"/>
      <c r="X36" s="16"/>
      <c r="Y36" s="16"/>
      <c r="Z36" s="16"/>
    </row>
    <row r="37">
      <c r="A37" s="20" t="s">
        <v>41</v>
      </c>
      <c r="B37" s="79" t="s">
        <v>127</v>
      </c>
      <c r="C37" s="41">
        <f t="shared" si="1"/>
        <v>3479627</v>
      </c>
      <c r="D37" s="42">
        <v>2552510.0</v>
      </c>
      <c r="E37" s="42">
        <v>760436.0</v>
      </c>
      <c r="F37" s="42">
        <v>166681.0</v>
      </c>
      <c r="G37" s="16"/>
      <c r="H37" s="16"/>
      <c r="I37" s="16"/>
      <c r="J37" s="16"/>
      <c r="K37" s="16"/>
      <c r="L37" s="16"/>
      <c r="M37" s="16"/>
      <c r="N37" s="16"/>
      <c r="O37" s="16"/>
      <c r="P37" s="16"/>
      <c r="Q37" s="16"/>
      <c r="R37" s="16"/>
      <c r="S37" s="16"/>
      <c r="T37" s="16"/>
      <c r="U37" s="16"/>
      <c r="V37" s="16"/>
      <c r="W37" s="16"/>
      <c r="X37" s="16"/>
      <c r="Y37" s="16"/>
      <c r="Z37" s="16"/>
    </row>
    <row r="38">
      <c r="A38" s="20" t="s">
        <v>44</v>
      </c>
      <c r="B38" s="25" t="s">
        <v>128</v>
      </c>
      <c r="C38" s="41">
        <f t="shared" si="1"/>
        <v>4651314</v>
      </c>
      <c r="D38" s="42">
        <v>3412011.0</v>
      </c>
      <c r="E38" s="42">
        <v>1016496.0</v>
      </c>
      <c r="F38" s="42">
        <v>222807.0</v>
      </c>
      <c r="G38" s="16"/>
      <c r="H38" s="16"/>
      <c r="I38" s="16"/>
      <c r="J38" s="16"/>
      <c r="K38" s="16"/>
      <c r="L38" s="16"/>
      <c r="M38" s="16"/>
      <c r="N38" s="16"/>
      <c r="O38" s="16"/>
      <c r="P38" s="16"/>
      <c r="Q38" s="16"/>
      <c r="R38" s="16"/>
      <c r="S38" s="16"/>
      <c r="T38" s="16"/>
      <c r="U38" s="16"/>
      <c r="V38" s="16"/>
      <c r="W38" s="16"/>
      <c r="X38" s="16"/>
      <c r="Y38" s="16"/>
      <c r="Z38" s="16"/>
    </row>
    <row r="39">
      <c r="A39" s="20" t="s">
        <v>47</v>
      </c>
      <c r="B39" s="25"/>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8">
        <v>25.0</v>
      </c>
      <c r="B40" s="61" t="s">
        <v>130</v>
      </c>
      <c r="C40" s="84">
        <f t="shared" ref="C40:F40" si="2">sum(C3:C39)</f>
        <v>1119899341</v>
      </c>
      <c r="D40" s="84">
        <f t="shared" si="2"/>
        <v>754384403</v>
      </c>
      <c r="E40" s="84">
        <f t="shared" si="2"/>
        <v>190463542</v>
      </c>
      <c r="F40" s="84">
        <f t="shared" si="2"/>
        <v>175051396</v>
      </c>
      <c r="G40" s="16"/>
      <c r="H40" s="16"/>
      <c r="I40" s="16"/>
      <c r="J40" s="16"/>
      <c r="K40" s="16"/>
      <c r="L40" s="16"/>
      <c r="M40" s="16"/>
      <c r="N40" s="16"/>
      <c r="O40" s="16"/>
      <c r="P40" s="16"/>
      <c r="Q40" s="16"/>
      <c r="R40" s="16"/>
      <c r="S40" s="16"/>
      <c r="T40" s="16"/>
      <c r="U40" s="16"/>
      <c r="V40" s="16"/>
      <c r="W40" s="16"/>
      <c r="X40" s="16"/>
      <c r="Y40" s="16"/>
      <c r="Z40" s="16"/>
    </row>
    <row r="41">
      <c r="A41" s="86"/>
      <c r="B41" s="87"/>
      <c r="C41" s="93"/>
      <c r="D41" s="95"/>
      <c r="E41" s="98"/>
      <c r="F41" s="98"/>
      <c r="G41" s="16"/>
      <c r="H41" s="16"/>
      <c r="I41" s="16"/>
      <c r="J41" s="16"/>
      <c r="K41" s="16"/>
      <c r="L41" s="16"/>
      <c r="M41" s="16"/>
      <c r="N41" s="16"/>
      <c r="O41" s="16"/>
      <c r="P41" s="16"/>
      <c r="Q41" s="16"/>
      <c r="R41" s="16"/>
      <c r="S41" s="16"/>
      <c r="T41" s="16"/>
      <c r="U41" s="16"/>
      <c r="V41" s="16"/>
      <c r="W41" s="16"/>
      <c r="X41" s="16"/>
      <c r="Y41" s="16"/>
      <c r="Z41" s="16"/>
    </row>
    <row r="42">
      <c r="A42" s="86"/>
      <c r="B42" s="87"/>
      <c r="C42" s="93"/>
      <c r="D42" s="98"/>
      <c r="E42" s="103"/>
      <c r="F42" s="98"/>
      <c r="G42" s="16"/>
      <c r="H42" s="16"/>
      <c r="I42" s="16"/>
      <c r="J42" s="16"/>
      <c r="K42" s="16"/>
      <c r="L42" s="16"/>
      <c r="M42" s="16"/>
      <c r="N42" s="16"/>
      <c r="O42" s="16"/>
      <c r="P42" s="16"/>
      <c r="Q42" s="16"/>
      <c r="R42" s="16"/>
      <c r="S42" s="16"/>
      <c r="T42" s="16"/>
      <c r="U42" s="16"/>
      <c r="V42" s="16"/>
      <c r="W42" s="16"/>
      <c r="X42" s="16"/>
      <c r="Y42" s="16"/>
      <c r="Z42" s="16"/>
    </row>
    <row r="43">
      <c r="A43" s="86"/>
      <c r="B43" s="87"/>
      <c r="C43" s="93"/>
      <c r="D43" s="98"/>
      <c r="E43" s="98"/>
      <c r="F43" s="98"/>
      <c r="G43" s="16"/>
      <c r="H43" s="16"/>
      <c r="I43" s="16"/>
      <c r="J43" s="16"/>
      <c r="K43" s="16"/>
      <c r="L43" s="16"/>
      <c r="M43" s="16"/>
      <c r="N43" s="16"/>
      <c r="O43" s="16"/>
      <c r="P43" s="16"/>
      <c r="Q43" s="16"/>
      <c r="R43" s="16"/>
      <c r="S43" s="16"/>
      <c r="T43" s="16"/>
      <c r="U43" s="16"/>
      <c r="V43" s="16"/>
      <c r="W43" s="16"/>
      <c r="X43" s="16"/>
      <c r="Y43" s="16"/>
      <c r="Z43" s="16"/>
    </row>
    <row r="44">
      <c r="A44" s="86"/>
      <c r="B44" s="87"/>
      <c r="C44" s="93"/>
      <c r="D44" s="98"/>
      <c r="E44" s="98"/>
      <c r="F44" s="98"/>
      <c r="G44" s="16"/>
      <c r="H44" s="16"/>
      <c r="I44" s="16"/>
      <c r="J44" s="16"/>
      <c r="K44" s="16"/>
      <c r="L44" s="16"/>
      <c r="M44" s="16"/>
      <c r="N44" s="16"/>
      <c r="O44" s="16"/>
      <c r="P44" s="16"/>
      <c r="Q44" s="16"/>
      <c r="R44" s="16"/>
      <c r="S44" s="16"/>
      <c r="T44" s="16"/>
      <c r="U44" s="16"/>
      <c r="V44" s="16"/>
      <c r="W44" s="16"/>
      <c r="X44" s="16"/>
      <c r="Y44" s="16"/>
      <c r="Z44" s="16"/>
    </row>
    <row r="45">
      <c r="A45" s="86"/>
      <c r="B45" s="87"/>
      <c r="C45" s="93"/>
      <c r="D45" s="98"/>
      <c r="E45" s="98"/>
      <c r="F45" s="98"/>
      <c r="G45" s="16"/>
      <c r="H45" s="16"/>
      <c r="I45" s="16"/>
      <c r="J45" s="16"/>
      <c r="K45" s="16"/>
      <c r="L45" s="16"/>
      <c r="M45" s="16"/>
      <c r="N45" s="16"/>
      <c r="O45" s="16"/>
      <c r="P45" s="16"/>
      <c r="Q45" s="16"/>
      <c r="R45" s="16"/>
      <c r="S45" s="16"/>
      <c r="T45" s="16"/>
      <c r="U45" s="16"/>
      <c r="V45" s="16"/>
      <c r="W45" s="16"/>
      <c r="X45" s="16"/>
      <c r="Y45" s="16"/>
      <c r="Z45" s="16"/>
    </row>
    <row r="46">
      <c r="A46" s="86"/>
      <c r="B46" s="87"/>
      <c r="C46" s="93"/>
      <c r="D46" s="98"/>
      <c r="E46" s="98"/>
      <c r="F46" s="98"/>
      <c r="G46" s="16"/>
      <c r="H46" s="16"/>
      <c r="I46" s="16"/>
      <c r="J46" s="16"/>
      <c r="K46" s="16"/>
      <c r="L46" s="16"/>
      <c r="M46" s="16"/>
      <c r="N46" s="16"/>
      <c r="O46" s="16"/>
      <c r="P46" s="16"/>
      <c r="Q46" s="16"/>
      <c r="R46" s="16"/>
      <c r="S46" s="16"/>
      <c r="T46" s="16"/>
      <c r="U46" s="16"/>
      <c r="V46" s="16"/>
      <c r="W46" s="16"/>
      <c r="X46" s="16"/>
      <c r="Y46" s="16"/>
      <c r="Z46" s="16"/>
    </row>
    <row r="47">
      <c r="A47" s="86"/>
      <c r="B47" s="87"/>
      <c r="C47" s="93"/>
      <c r="D47" s="98"/>
      <c r="E47" s="98"/>
      <c r="F47" s="98"/>
      <c r="G47" s="16"/>
      <c r="H47" s="16"/>
      <c r="I47" s="16"/>
      <c r="J47" s="16"/>
      <c r="K47" s="16"/>
      <c r="L47" s="16"/>
      <c r="M47" s="16"/>
      <c r="N47" s="16"/>
      <c r="O47" s="16"/>
      <c r="P47" s="16"/>
      <c r="Q47" s="16"/>
      <c r="R47" s="16"/>
      <c r="S47" s="16"/>
      <c r="T47" s="16"/>
      <c r="U47" s="16"/>
      <c r="V47" s="16"/>
      <c r="W47" s="16"/>
      <c r="X47" s="16"/>
      <c r="Y47" s="16"/>
      <c r="Z47" s="16"/>
    </row>
    <row r="48">
      <c r="A48" s="86"/>
      <c r="B48" s="87"/>
      <c r="C48" s="93"/>
      <c r="D48" s="98"/>
      <c r="E48" s="98"/>
      <c r="F48" s="98"/>
      <c r="G48" s="16"/>
      <c r="H48" s="16"/>
      <c r="I48" s="16"/>
      <c r="J48" s="16"/>
      <c r="K48" s="16"/>
      <c r="L48" s="16"/>
      <c r="M48" s="16"/>
      <c r="N48" s="16"/>
      <c r="O48" s="16"/>
      <c r="P48" s="16"/>
      <c r="Q48" s="16"/>
      <c r="R48" s="16"/>
      <c r="S48" s="16"/>
      <c r="T48" s="16"/>
      <c r="U48" s="16"/>
      <c r="V48" s="16"/>
      <c r="W48" s="16"/>
      <c r="X48" s="16"/>
      <c r="Y48" s="16"/>
      <c r="Z48" s="16"/>
    </row>
    <row r="49">
      <c r="A49" s="86"/>
      <c r="B49" s="87"/>
      <c r="C49" s="93"/>
      <c r="D49" s="98"/>
      <c r="E49" s="98"/>
      <c r="F49" s="98"/>
      <c r="G49" s="16"/>
      <c r="H49" s="16"/>
      <c r="I49" s="16"/>
      <c r="J49" s="16"/>
      <c r="K49" s="16"/>
      <c r="L49" s="16"/>
      <c r="M49" s="16"/>
      <c r="N49" s="16"/>
      <c r="O49" s="16"/>
      <c r="P49" s="16"/>
      <c r="Q49" s="16"/>
      <c r="R49" s="16"/>
      <c r="S49" s="16"/>
      <c r="T49" s="16"/>
      <c r="U49" s="16"/>
      <c r="V49" s="16"/>
      <c r="W49" s="16"/>
      <c r="X49" s="16"/>
      <c r="Y49" s="16"/>
      <c r="Z49" s="16"/>
    </row>
    <row r="50">
      <c r="A50" s="86"/>
      <c r="B50" s="87"/>
      <c r="C50" s="93"/>
      <c r="D50" s="98"/>
      <c r="E50" s="98"/>
      <c r="F50" s="98"/>
      <c r="G50" s="16"/>
      <c r="H50" s="16"/>
      <c r="I50" s="16"/>
      <c r="J50" s="16"/>
      <c r="K50" s="16"/>
      <c r="L50" s="16"/>
      <c r="M50" s="16"/>
      <c r="N50" s="16"/>
      <c r="O50" s="16"/>
      <c r="P50" s="16"/>
      <c r="Q50" s="16"/>
      <c r="R50" s="16"/>
      <c r="S50" s="16"/>
      <c r="T50" s="16"/>
      <c r="U50" s="16"/>
      <c r="V50" s="16"/>
      <c r="W50" s="16"/>
      <c r="X50" s="16"/>
      <c r="Y50" s="16"/>
      <c r="Z50" s="16"/>
    </row>
    <row r="51">
      <c r="A51" s="86"/>
      <c r="B51" s="87"/>
      <c r="C51" s="93"/>
      <c r="D51" s="98"/>
      <c r="E51" s="98"/>
      <c r="F51" s="98"/>
      <c r="G51" s="16"/>
      <c r="H51" s="16"/>
      <c r="I51" s="16"/>
      <c r="J51" s="16"/>
      <c r="K51" s="16"/>
      <c r="L51" s="16"/>
      <c r="M51" s="16"/>
      <c r="N51" s="16"/>
      <c r="O51" s="16"/>
      <c r="P51" s="16"/>
      <c r="Q51" s="16"/>
      <c r="R51" s="16"/>
      <c r="S51" s="16"/>
      <c r="T51" s="16"/>
      <c r="U51" s="16"/>
      <c r="V51" s="16"/>
      <c r="W51" s="16"/>
      <c r="X51" s="16"/>
      <c r="Y51" s="16"/>
      <c r="Z51" s="16"/>
    </row>
    <row r="52">
      <c r="A52" s="86"/>
      <c r="B52" s="87"/>
      <c r="C52" s="93"/>
      <c r="D52" s="98"/>
      <c r="E52" s="98"/>
      <c r="F52" s="98"/>
      <c r="G52" s="16"/>
      <c r="H52" s="16"/>
      <c r="I52" s="16"/>
      <c r="J52" s="16"/>
      <c r="K52" s="16"/>
      <c r="L52" s="16"/>
      <c r="M52" s="16"/>
      <c r="N52" s="16"/>
      <c r="O52" s="16"/>
      <c r="P52" s="16"/>
      <c r="Q52" s="16"/>
      <c r="R52" s="16"/>
      <c r="S52" s="16"/>
      <c r="T52" s="16"/>
      <c r="U52" s="16"/>
      <c r="V52" s="16"/>
      <c r="W52" s="16"/>
      <c r="X52" s="16"/>
      <c r="Y52" s="16"/>
      <c r="Z52" s="16"/>
    </row>
    <row r="53">
      <c r="A53" s="86"/>
      <c r="B53" s="87"/>
      <c r="C53" s="93"/>
      <c r="D53" s="98"/>
      <c r="E53" s="98"/>
      <c r="F53" s="98"/>
      <c r="G53" s="16"/>
      <c r="H53" s="16"/>
      <c r="I53" s="16"/>
      <c r="J53" s="16"/>
      <c r="K53" s="16"/>
      <c r="L53" s="16"/>
      <c r="M53" s="16"/>
      <c r="N53" s="16"/>
      <c r="O53" s="16"/>
      <c r="P53" s="16"/>
      <c r="Q53" s="16"/>
      <c r="R53" s="16"/>
      <c r="S53" s="16"/>
      <c r="T53" s="16"/>
      <c r="U53" s="16"/>
      <c r="V53" s="16"/>
      <c r="W53" s="16"/>
      <c r="X53" s="16"/>
      <c r="Y53" s="16"/>
      <c r="Z53" s="16"/>
    </row>
    <row r="54">
      <c r="A54" s="86"/>
      <c r="B54" s="87"/>
      <c r="C54" s="93"/>
      <c r="D54" s="98"/>
      <c r="E54" s="98"/>
      <c r="F54" s="98"/>
      <c r="G54" s="16"/>
      <c r="H54" s="16"/>
      <c r="I54" s="16"/>
      <c r="J54" s="16"/>
      <c r="K54" s="16"/>
      <c r="L54" s="16"/>
      <c r="M54" s="16"/>
      <c r="N54" s="16"/>
      <c r="O54" s="16"/>
      <c r="P54" s="16"/>
      <c r="Q54" s="16"/>
      <c r="R54" s="16"/>
      <c r="S54" s="16"/>
      <c r="T54" s="16"/>
      <c r="U54" s="16"/>
      <c r="V54" s="16"/>
      <c r="W54" s="16"/>
      <c r="X54" s="16"/>
      <c r="Y54" s="16"/>
      <c r="Z54" s="16"/>
    </row>
    <row r="55">
      <c r="A55" s="86"/>
      <c r="B55" s="87"/>
      <c r="C55" s="93"/>
      <c r="D55" s="98"/>
      <c r="E55" s="98"/>
      <c r="F55" s="98"/>
      <c r="G55" s="16"/>
      <c r="H55" s="16"/>
      <c r="I55" s="16"/>
      <c r="J55" s="16"/>
      <c r="K55" s="16"/>
      <c r="L55" s="16"/>
      <c r="M55" s="16"/>
      <c r="N55" s="16"/>
      <c r="O55" s="16"/>
      <c r="P55" s="16"/>
      <c r="Q55" s="16"/>
      <c r="R55" s="16"/>
      <c r="S55" s="16"/>
      <c r="T55" s="16"/>
      <c r="U55" s="16"/>
      <c r="V55" s="16"/>
      <c r="W55" s="16"/>
      <c r="X55" s="16"/>
      <c r="Y55" s="16"/>
      <c r="Z55" s="16"/>
    </row>
    <row r="56">
      <c r="A56" s="86"/>
      <c r="B56" s="87"/>
      <c r="C56" s="93"/>
      <c r="D56" s="98"/>
      <c r="E56" s="98"/>
      <c r="F56" s="98"/>
      <c r="G56" s="16"/>
      <c r="H56" s="16"/>
      <c r="I56" s="16"/>
      <c r="J56" s="16"/>
      <c r="K56" s="16"/>
      <c r="L56" s="16"/>
      <c r="M56" s="16"/>
      <c r="N56" s="16"/>
      <c r="O56" s="16"/>
      <c r="P56" s="16"/>
      <c r="Q56" s="16"/>
      <c r="R56" s="16"/>
      <c r="S56" s="16"/>
      <c r="T56" s="16"/>
      <c r="U56" s="16"/>
      <c r="V56" s="16"/>
      <c r="W56" s="16"/>
      <c r="X56" s="16"/>
      <c r="Y56" s="16"/>
      <c r="Z56" s="16"/>
    </row>
    <row r="57">
      <c r="A57" s="86"/>
      <c r="B57" s="87"/>
      <c r="C57" s="93"/>
      <c r="D57" s="98"/>
      <c r="E57" s="98"/>
      <c r="F57" s="98"/>
      <c r="G57" s="16"/>
      <c r="H57" s="16"/>
      <c r="I57" s="16"/>
      <c r="J57" s="16"/>
      <c r="K57" s="16"/>
      <c r="L57" s="16"/>
      <c r="M57" s="16"/>
      <c r="N57" s="16"/>
      <c r="O57" s="16"/>
      <c r="P57" s="16"/>
      <c r="Q57" s="16"/>
      <c r="R57" s="16"/>
      <c r="S57" s="16"/>
      <c r="T57" s="16"/>
      <c r="U57" s="16"/>
      <c r="V57" s="16"/>
      <c r="W57" s="16"/>
      <c r="X57" s="16"/>
      <c r="Y57" s="16"/>
      <c r="Z57" s="16"/>
    </row>
    <row r="58">
      <c r="A58" s="86"/>
      <c r="B58" s="87"/>
      <c r="C58" s="93"/>
      <c r="D58" s="98"/>
      <c r="E58" s="98"/>
      <c r="F58" s="98"/>
      <c r="G58" s="16"/>
      <c r="H58" s="16"/>
      <c r="I58" s="16"/>
      <c r="J58" s="16"/>
      <c r="K58" s="16"/>
      <c r="L58" s="16"/>
      <c r="M58" s="16"/>
      <c r="N58" s="16"/>
      <c r="O58" s="16"/>
      <c r="P58" s="16"/>
      <c r="Q58" s="16"/>
      <c r="R58" s="16"/>
      <c r="S58" s="16"/>
      <c r="T58" s="16"/>
      <c r="U58" s="16"/>
      <c r="V58" s="16"/>
      <c r="W58" s="16"/>
      <c r="X58" s="16"/>
      <c r="Y58" s="16"/>
      <c r="Z58" s="16"/>
    </row>
    <row r="59">
      <c r="A59" s="86"/>
      <c r="B59" s="87"/>
      <c r="C59" s="93"/>
      <c r="D59" s="98"/>
      <c r="E59" s="98"/>
      <c r="F59" s="98"/>
      <c r="G59" s="16"/>
      <c r="H59" s="16"/>
      <c r="I59" s="16"/>
      <c r="J59" s="16"/>
      <c r="K59" s="16"/>
      <c r="L59" s="16"/>
      <c r="M59" s="16"/>
      <c r="N59" s="16"/>
      <c r="O59" s="16"/>
      <c r="P59" s="16"/>
      <c r="Q59" s="16"/>
      <c r="R59" s="16"/>
      <c r="S59" s="16"/>
      <c r="T59" s="16"/>
      <c r="U59" s="16"/>
      <c r="V59" s="16"/>
      <c r="W59" s="16"/>
      <c r="X59" s="16"/>
      <c r="Y59" s="16"/>
      <c r="Z59" s="16"/>
    </row>
    <row r="60">
      <c r="A60" s="86"/>
      <c r="B60" s="87"/>
      <c r="C60" s="93"/>
      <c r="D60" s="98"/>
      <c r="E60" s="98"/>
      <c r="F60" s="98"/>
      <c r="G60" s="16"/>
      <c r="H60" s="16"/>
      <c r="I60" s="16"/>
      <c r="J60" s="16"/>
      <c r="K60" s="16"/>
      <c r="L60" s="16"/>
      <c r="M60" s="16"/>
      <c r="N60" s="16"/>
      <c r="O60" s="16"/>
      <c r="P60" s="16"/>
      <c r="Q60" s="16"/>
      <c r="R60" s="16"/>
      <c r="S60" s="16"/>
      <c r="T60" s="16"/>
      <c r="U60" s="16"/>
      <c r="V60" s="16"/>
      <c r="W60" s="16"/>
      <c r="X60" s="16"/>
      <c r="Y60" s="16"/>
      <c r="Z60" s="16"/>
    </row>
    <row r="61">
      <c r="A61" s="86"/>
      <c r="B61" s="87"/>
      <c r="C61" s="93"/>
      <c r="D61" s="98"/>
      <c r="E61" s="98"/>
      <c r="F61" s="98"/>
      <c r="G61" s="16"/>
      <c r="H61" s="16"/>
      <c r="I61" s="16"/>
      <c r="J61" s="16"/>
      <c r="K61" s="16"/>
      <c r="L61" s="16"/>
      <c r="M61" s="16"/>
      <c r="N61" s="16"/>
      <c r="O61" s="16"/>
      <c r="P61" s="16"/>
      <c r="Q61" s="16"/>
      <c r="R61" s="16"/>
      <c r="S61" s="16"/>
      <c r="T61" s="16"/>
      <c r="U61" s="16"/>
      <c r="V61" s="16"/>
      <c r="W61" s="16"/>
      <c r="X61" s="16"/>
      <c r="Y61" s="16"/>
      <c r="Z61" s="16"/>
    </row>
    <row r="62">
      <c r="A62" s="86"/>
      <c r="B62" s="87"/>
      <c r="C62" s="93"/>
      <c r="D62" s="98"/>
      <c r="E62" s="98"/>
      <c r="F62" s="98"/>
      <c r="G62" s="16"/>
      <c r="H62" s="16"/>
      <c r="I62" s="16"/>
      <c r="J62" s="16"/>
      <c r="K62" s="16"/>
      <c r="L62" s="16"/>
      <c r="M62" s="16"/>
      <c r="N62" s="16"/>
      <c r="O62" s="16"/>
      <c r="P62" s="16"/>
      <c r="Q62" s="16"/>
      <c r="R62" s="16"/>
      <c r="S62" s="16"/>
      <c r="T62" s="16"/>
      <c r="U62" s="16"/>
      <c r="V62" s="16"/>
      <c r="W62" s="16"/>
      <c r="X62" s="16"/>
      <c r="Y62" s="16"/>
      <c r="Z62" s="16"/>
    </row>
    <row r="63">
      <c r="A63" s="86"/>
      <c r="B63" s="87"/>
      <c r="C63" s="93"/>
      <c r="D63" s="98"/>
      <c r="E63" s="98"/>
      <c r="F63" s="98"/>
      <c r="G63" s="16"/>
      <c r="H63" s="16"/>
      <c r="I63" s="16"/>
      <c r="J63" s="16"/>
      <c r="K63" s="16"/>
      <c r="L63" s="16"/>
      <c r="M63" s="16"/>
      <c r="N63" s="16"/>
      <c r="O63" s="16"/>
      <c r="P63" s="16"/>
      <c r="Q63" s="16"/>
      <c r="R63" s="16"/>
      <c r="S63" s="16"/>
      <c r="T63" s="16"/>
      <c r="U63" s="16"/>
      <c r="V63" s="16"/>
      <c r="W63" s="16"/>
      <c r="X63" s="16"/>
      <c r="Y63" s="16"/>
      <c r="Z63" s="16"/>
    </row>
    <row r="64">
      <c r="A64" s="86"/>
      <c r="B64" s="87"/>
      <c r="C64" s="93"/>
      <c r="D64" s="98"/>
      <c r="E64" s="98"/>
      <c r="F64" s="98"/>
      <c r="G64" s="16"/>
      <c r="H64" s="16"/>
      <c r="I64" s="16"/>
      <c r="J64" s="16"/>
      <c r="K64" s="16"/>
      <c r="L64" s="16"/>
      <c r="M64" s="16"/>
      <c r="N64" s="16"/>
      <c r="O64" s="16"/>
      <c r="P64" s="16"/>
      <c r="Q64" s="16"/>
      <c r="R64" s="16"/>
      <c r="S64" s="16"/>
      <c r="T64" s="16"/>
      <c r="U64" s="16"/>
      <c r="V64" s="16"/>
      <c r="W64" s="16"/>
      <c r="X64" s="16"/>
      <c r="Y64" s="16"/>
      <c r="Z64" s="16"/>
    </row>
    <row r="65">
      <c r="A65" s="86"/>
      <c r="B65" s="87"/>
      <c r="C65" s="93"/>
      <c r="D65" s="98"/>
      <c r="E65" s="98"/>
      <c r="F65" s="98"/>
      <c r="G65" s="16"/>
      <c r="H65" s="16"/>
      <c r="I65" s="16"/>
      <c r="J65" s="16"/>
      <c r="K65" s="16"/>
      <c r="L65" s="16"/>
      <c r="M65" s="16"/>
      <c r="N65" s="16"/>
      <c r="O65" s="16"/>
      <c r="P65" s="16"/>
      <c r="Q65" s="16"/>
      <c r="R65" s="16"/>
      <c r="S65" s="16"/>
      <c r="T65" s="16"/>
      <c r="U65" s="16"/>
      <c r="V65" s="16"/>
      <c r="W65" s="16"/>
      <c r="X65" s="16"/>
      <c r="Y65" s="16"/>
      <c r="Z65" s="16"/>
    </row>
    <row r="66">
      <c r="A66" s="86"/>
      <c r="B66" s="87"/>
      <c r="C66" s="93"/>
      <c r="D66" s="98"/>
      <c r="E66" s="98"/>
      <c r="F66" s="98"/>
      <c r="G66" s="16"/>
      <c r="H66" s="16"/>
      <c r="I66" s="16"/>
      <c r="J66" s="16"/>
      <c r="K66" s="16"/>
      <c r="L66" s="16"/>
      <c r="M66" s="16"/>
      <c r="N66" s="16"/>
      <c r="O66" s="16"/>
      <c r="P66" s="16"/>
      <c r="Q66" s="16"/>
      <c r="R66" s="16"/>
      <c r="S66" s="16"/>
      <c r="T66" s="16"/>
      <c r="U66" s="16"/>
      <c r="V66" s="16"/>
      <c r="W66" s="16"/>
      <c r="X66" s="16"/>
      <c r="Y66" s="16"/>
      <c r="Z66" s="16"/>
    </row>
    <row r="67">
      <c r="A67" s="86"/>
      <c r="B67" s="87"/>
      <c r="C67" s="93"/>
      <c r="D67" s="98"/>
      <c r="E67" s="98"/>
      <c r="F67" s="98"/>
      <c r="G67" s="16"/>
      <c r="H67" s="16"/>
      <c r="I67" s="16"/>
      <c r="J67" s="16"/>
      <c r="K67" s="16"/>
      <c r="L67" s="16"/>
      <c r="M67" s="16"/>
      <c r="N67" s="16"/>
      <c r="O67" s="16"/>
      <c r="P67" s="16"/>
      <c r="Q67" s="16"/>
      <c r="R67" s="16"/>
      <c r="S67" s="16"/>
      <c r="T67" s="16"/>
      <c r="U67" s="16"/>
      <c r="V67" s="16"/>
      <c r="W67" s="16"/>
      <c r="X67" s="16"/>
      <c r="Y67" s="16"/>
      <c r="Z67" s="16"/>
    </row>
    <row r="68">
      <c r="A68" s="86"/>
      <c r="B68" s="87"/>
      <c r="C68" s="93"/>
      <c r="D68" s="98"/>
      <c r="E68" s="98"/>
      <c r="F68" s="98"/>
      <c r="G68" s="16"/>
      <c r="H68" s="16"/>
      <c r="I68" s="16"/>
      <c r="J68" s="16"/>
      <c r="K68" s="16"/>
      <c r="L68" s="16"/>
      <c r="M68" s="16"/>
      <c r="N68" s="16"/>
      <c r="O68" s="16"/>
      <c r="P68" s="16"/>
      <c r="Q68" s="16"/>
      <c r="R68" s="16"/>
      <c r="S68" s="16"/>
      <c r="T68" s="16"/>
      <c r="U68" s="16"/>
      <c r="V68" s="16"/>
      <c r="W68" s="16"/>
      <c r="X68" s="16"/>
      <c r="Y68" s="16"/>
      <c r="Z68" s="16"/>
    </row>
    <row r="69">
      <c r="A69" s="86"/>
      <c r="B69" s="87"/>
      <c r="C69" s="93"/>
      <c r="D69" s="98"/>
      <c r="E69" s="98"/>
      <c r="F69" s="98"/>
      <c r="G69" s="16"/>
      <c r="H69" s="16"/>
      <c r="I69" s="16"/>
      <c r="J69" s="16"/>
      <c r="K69" s="16"/>
      <c r="L69" s="16"/>
      <c r="M69" s="16"/>
      <c r="N69" s="16"/>
      <c r="O69" s="16"/>
      <c r="P69" s="16"/>
      <c r="Q69" s="16"/>
      <c r="R69" s="16"/>
      <c r="S69" s="16"/>
      <c r="T69" s="16"/>
      <c r="U69" s="16"/>
      <c r="V69" s="16"/>
      <c r="W69" s="16"/>
      <c r="X69" s="16"/>
      <c r="Y69" s="16"/>
      <c r="Z69" s="16"/>
    </row>
    <row r="70">
      <c r="A70" s="86"/>
      <c r="B70" s="87"/>
      <c r="C70" s="93"/>
      <c r="D70" s="98"/>
      <c r="E70" s="98"/>
      <c r="F70" s="98"/>
      <c r="G70" s="16"/>
      <c r="H70" s="16"/>
      <c r="I70" s="16"/>
      <c r="J70" s="16"/>
      <c r="K70" s="16"/>
      <c r="L70" s="16"/>
      <c r="M70" s="16"/>
      <c r="N70" s="16"/>
      <c r="O70" s="16"/>
      <c r="P70" s="16"/>
      <c r="Q70" s="16"/>
      <c r="R70" s="16"/>
      <c r="S70" s="16"/>
      <c r="T70" s="16"/>
      <c r="U70" s="16"/>
      <c r="V70" s="16"/>
      <c r="W70" s="16"/>
      <c r="X70" s="16"/>
      <c r="Y70" s="16"/>
      <c r="Z70" s="16"/>
    </row>
    <row r="71">
      <c r="A71" s="86"/>
      <c r="B71" s="87"/>
      <c r="C71" s="93"/>
      <c r="D71" s="98"/>
      <c r="E71" s="98"/>
      <c r="F71" s="98"/>
      <c r="G71" s="16"/>
      <c r="H71" s="16"/>
      <c r="I71" s="16"/>
      <c r="J71" s="16"/>
      <c r="K71" s="16"/>
      <c r="L71" s="16"/>
      <c r="M71" s="16"/>
      <c r="N71" s="16"/>
      <c r="O71" s="16"/>
      <c r="P71" s="16"/>
      <c r="Q71" s="16"/>
      <c r="R71" s="16"/>
      <c r="S71" s="16"/>
      <c r="T71" s="16"/>
      <c r="U71" s="16"/>
      <c r="V71" s="16"/>
      <c r="W71" s="16"/>
      <c r="X71" s="16"/>
      <c r="Y71" s="16"/>
      <c r="Z71" s="16"/>
    </row>
    <row r="72">
      <c r="A72" s="86"/>
      <c r="B72" s="87"/>
      <c r="C72" s="93"/>
      <c r="D72" s="98"/>
      <c r="E72" s="98"/>
      <c r="F72" s="98"/>
      <c r="G72" s="16"/>
      <c r="H72" s="16"/>
      <c r="I72" s="16"/>
      <c r="J72" s="16"/>
      <c r="K72" s="16"/>
      <c r="L72" s="16"/>
      <c r="M72" s="16"/>
      <c r="N72" s="16"/>
      <c r="O72" s="16"/>
      <c r="P72" s="16"/>
      <c r="Q72" s="16"/>
      <c r="R72" s="16"/>
      <c r="S72" s="16"/>
      <c r="T72" s="16"/>
      <c r="U72" s="16"/>
      <c r="V72" s="16"/>
      <c r="W72" s="16"/>
      <c r="X72" s="16"/>
      <c r="Y72" s="16"/>
      <c r="Z72" s="16"/>
    </row>
    <row r="73">
      <c r="A73" s="86"/>
      <c r="B73" s="87"/>
      <c r="C73" s="93"/>
      <c r="D73" s="98"/>
      <c r="E73" s="98"/>
      <c r="F73" s="98"/>
      <c r="G73" s="16"/>
      <c r="H73" s="16"/>
      <c r="I73" s="16"/>
      <c r="J73" s="16"/>
      <c r="K73" s="16"/>
      <c r="L73" s="16"/>
      <c r="M73" s="16"/>
      <c r="N73" s="16"/>
      <c r="O73" s="16"/>
      <c r="P73" s="16"/>
      <c r="Q73" s="16"/>
      <c r="R73" s="16"/>
      <c r="S73" s="16"/>
      <c r="T73" s="16"/>
      <c r="U73" s="16"/>
      <c r="V73" s="16"/>
      <c r="W73" s="16"/>
      <c r="X73" s="16"/>
      <c r="Y73" s="16"/>
      <c r="Z73" s="16"/>
    </row>
    <row r="74">
      <c r="A74" s="86"/>
      <c r="B74" s="87"/>
      <c r="C74" s="93"/>
      <c r="D74" s="98"/>
      <c r="E74" s="98"/>
      <c r="F74" s="98"/>
      <c r="G74" s="16"/>
      <c r="H74" s="16"/>
      <c r="I74" s="16"/>
      <c r="J74" s="16"/>
      <c r="K74" s="16"/>
      <c r="L74" s="16"/>
      <c r="M74" s="16"/>
      <c r="N74" s="16"/>
      <c r="O74" s="16"/>
      <c r="P74" s="16"/>
      <c r="Q74" s="16"/>
      <c r="R74" s="16"/>
      <c r="S74" s="16"/>
      <c r="T74" s="16"/>
      <c r="U74" s="16"/>
      <c r="V74" s="16"/>
      <c r="W74" s="16"/>
      <c r="X74" s="16"/>
      <c r="Y74" s="16"/>
      <c r="Z74" s="16"/>
    </row>
    <row r="75">
      <c r="A75" s="86"/>
      <c r="B75" s="87"/>
      <c r="C75" s="93"/>
      <c r="D75" s="98"/>
      <c r="E75" s="98"/>
      <c r="F75" s="98"/>
      <c r="G75" s="16"/>
      <c r="H75" s="16"/>
      <c r="I75" s="16"/>
      <c r="J75" s="16"/>
      <c r="K75" s="16"/>
      <c r="L75" s="16"/>
      <c r="M75" s="16"/>
      <c r="N75" s="16"/>
      <c r="O75" s="16"/>
      <c r="P75" s="16"/>
      <c r="Q75" s="16"/>
      <c r="R75" s="16"/>
      <c r="S75" s="16"/>
      <c r="T75" s="16"/>
      <c r="U75" s="16"/>
      <c r="V75" s="16"/>
      <c r="W75" s="16"/>
      <c r="X75" s="16"/>
      <c r="Y75" s="16"/>
      <c r="Z75" s="16"/>
    </row>
    <row r="76">
      <c r="A76" s="86"/>
      <c r="B76" s="87"/>
      <c r="C76" s="93"/>
      <c r="D76" s="98"/>
      <c r="E76" s="98"/>
      <c r="F76" s="98"/>
      <c r="G76" s="16"/>
      <c r="H76" s="16"/>
      <c r="I76" s="16"/>
      <c r="J76" s="16"/>
      <c r="K76" s="16"/>
      <c r="L76" s="16"/>
      <c r="M76" s="16"/>
      <c r="N76" s="16"/>
      <c r="O76" s="16"/>
      <c r="P76" s="16"/>
      <c r="Q76" s="16"/>
      <c r="R76" s="16"/>
      <c r="S76" s="16"/>
      <c r="T76" s="16"/>
      <c r="U76" s="16"/>
      <c r="V76" s="16"/>
      <c r="W76" s="16"/>
      <c r="X76" s="16"/>
      <c r="Y76" s="16"/>
      <c r="Z76" s="16"/>
    </row>
    <row r="77">
      <c r="A77" s="86"/>
      <c r="B77" s="87"/>
      <c r="C77" s="93"/>
      <c r="D77" s="98"/>
      <c r="E77" s="98"/>
      <c r="F77" s="98"/>
      <c r="G77" s="16"/>
      <c r="H77" s="16"/>
      <c r="I77" s="16"/>
      <c r="J77" s="16"/>
      <c r="K77" s="16"/>
      <c r="L77" s="16"/>
      <c r="M77" s="16"/>
      <c r="N77" s="16"/>
      <c r="O77" s="16"/>
      <c r="P77" s="16"/>
      <c r="Q77" s="16"/>
      <c r="R77" s="16"/>
      <c r="S77" s="16"/>
      <c r="T77" s="16"/>
      <c r="U77" s="16"/>
      <c r="V77" s="16"/>
      <c r="W77" s="16"/>
      <c r="X77" s="16"/>
      <c r="Y77" s="16"/>
      <c r="Z77" s="16"/>
    </row>
    <row r="78">
      <c r="A78" s="86"/>
      <c r="B78" s="87"/>
      <c r="C78" s="93"/>
      <c r="D78" s="98"/>
      <c r="E78" s="98"/>
      <c r="F78" s="98"/>
      <c r="G78" s="16"/>
      <c r="H78" s="16"/>
      <c r="I78" s="16"/>
      <c r="J78" s="16"/>
      <c r="K78" s="16"/>
      <c r="L78" s="16"/>
      <c r="M78" s="16"/>
      <c r="N78" s="16"/>
      <c r="O78" s="16"/>
      <c r="P78" s="16"/>
      <c r="Q78" s="16"/>
      <c r="R78" s="16"/>
      <c r="S78" s="16"/>
      <c r="T78" s="16"/>
      <c r="U78" s="16"/>
      <c r="V78" s="16"/>
      <c r="W78" s="16"/>
      <c r="X78" s="16"/>
      <c r="Y78" s="16"/>
      <c r="Z78" s="16"/>
    </row>
    <row r="79">
      <c r="A79" s="86"/>
      <c r="B79" s="87"/>
      <c r="C79" s="93"/>
      <c r="D79" s="98"/>
      <c r="E79" s="98"/>
      <c r="F79" s="98"/>
      <c r="G79" s="16"/>
      <c r="H79" s="16"/>
      <c r="I79" s="16"/>
      <c r="J79" s="16"/>
      <c r="K79" s="16"/>
      <c r="L79" s="16"/>
      <c r="M79" s="16"/>
      <c r="N79" s="16"/>
      <c r="O79" s="16"/>
      <c r="P79" s="16"/>
      <c r="Q79" s="16"/>
      <c r="R79" s="16"/>
      <c r="S79" s="16"/>
      <c r="T79" s="16"/>
      <c r="U79" s="16"/>
      <c r="V79" s="16"/>
      <c r="W79" s="16"/>
      <c r="X79" s="16"/>
      <c r="Y79" s="16"/>
      <c r="Z79" s="16"/>
    </row>
    <row r="80">
      <c r="A80" s="86"/>
      <c r="B80" s="87"/>
      <c r="C80" s="93"/>
      <c r="D80" s="98"/>
      <c r="E80" s="98"/>
      <c r="F80" s="98"/>
      <c r="G80" s="16"/>
      <c r="H80" s="16"/>
      <c r="I80" s="16"/>
      <c r="J80" s="16"/>
      <c r="K80" s="16"/>
      <c r="L80" s="16"/>
      <c r="M80" s="16"/>
      <c r="N80" s="16"/>
      <c r="O80" s="16"/>
      <c r="P80" s="16"/>
      <c r="Q80" s="16"/>
      <c r="R80" s="16"/>
      <c r="S80" s="16"/>
      <c r="T80" s="16"/>
      <c r="U80" s="16"/>
      <c r="V80" s="16"/>
      <c r="W80" s="16"/>
      <c r="X80" s="16"/>
      <c r="Y80" s="16"/>
      <c r="Z80" s="16"/>
    </row>
    <row r="81">
      <c r="A81" s="86"/>
      <c r="B81" s="87"/>
      <c r="C81" s="93"/>
      <c r="D81" s="98"/>
      <c r="E81" s="98"/>
      <c r="F81" s="98"/>
      <c r="G81" s="16"/>
      <c r="H81" s="16"/>
      <c r="I81" s="16"/>
      <c r="J81" s="16"/>
      <c r="K81" s="16"/>
      <c r="L81" s="16"/>
      <c r="M81" s="16"/>
      <c r="N81" s="16"/>
      <c r="O81" s="16"/>
      <c r="P81" s="16"/>
      <c r="Q81" s="16"/>
      <c r="R81" s="16"/>
      <c r="S81" s="16"/>
      <c r="T81" s="16"/>
      <c r="U81" s="16"/>
      <c r="V81" s="16"/>
      <c r="W81" s="16"/>
      <c r="X81" s="16"/>
      <c r="Y81" s="16"/>
      <c r="Z81" s="16"/>
    </row>
    <row r="82">
      <c r="A82" s="86"/>
      <c r="B82" s="87"/>
      <c r="C82" s="93"/>
      <c r="D82" s="98"/>
      <c r="E82" s="98"/>
      <c r="F82" s="98"/>
      <c r="G82" s="16"/>
      <c r="H82" s="16"/>
      <c r="I82" s="16"/>
      <c r="J82" s="16"/>
      <c r="K82" s="16"/>
      <c r="L82" s="16"/>
      <c r="M82" s="16"/>
      <c r="N82" s="16"/>
      <c r="O82" s="16"/>
      <c r="P82" s="16"/>
      <c r="Q82" s="16"/>
      <c r="R82" s="16"/>
      <c r="S82" s="16"/>
      <c r="T82" s="16"/>
      <c r="U82" s="16"/>
      <c r="V82" s="16"/>
      <c r="W82" s="16"/>
      <c r="X82" s="16"/>
      <c r="Y82" s="16"/>
      <c r="Z82" s="16"/>
    </row>
    <row r="83">
      <c r="A83" s="86"/>
      <c r="B83" s="87"/>
      <c r="C83" s="93"/>
      <c r="D83" s="98"/>
      <c r="E83" s="98"/>
      <c r="F83" s="98"/>
      <c r="G83" s="16"/>
      <c r="H83" s="16"/>
      <c r="I83" s="16"/>
      <c r="J83" s="16"/>
      <c r="K83" s="16"/>
      <c r="L83" s="16"/>
      <c r="M83" s="16"/>
      <c r="N83" s="16"/>
      <c r="O83" s="16"/>
      <c r="P83" s="16"/>
      <c r="Q83" s="16"/>
      <c r="R83" s="16"/>
      <c r="S83" s="16"/>
      <c r="T83" s="16"/>
      <c r="U83" s="16"/>
      <c r="V83" s="16"/>
      <c r="W83" s="16"/>
      <c r="X83" s="16"/>
      <c r="Y83" s="16"/>
      <c r="Z83" s="16"/>
    </row>
    <row r="84">
      <c r="A84" s="86"/>
      <c r="B84" s="87"/>
      <c r="C84" s="93"/>
      <c r="D84" s="98"/>
      <c r="E84" s="98"/>
      <c r="F84" s="98"/>
      <c r="G84" s="16"/>
      <c r="H84" s="16"/>
      <c r="I84" s="16"/>
      <c r="J84" s="16"/>
      <c r="K84" s="16"/>
      <c r="L84" s="16"/>
      <c r="M84" s="16"/>
      <c r="N84" s="16"/>
      <c r="O84" s="16"/>
      <c r="P84" s="16"/>
      <c r="Q84" s="16"/>
      <c r="R84" s="16"/>
      <c r="S84" s="16"/>
      <c r="T84" s="16"/>
      <c r="U84" s="16"/>
      <c r="V84" s="16"/>
      <c r="W84" s="16"/>
      <c r="X84" s="16"/>
      <c r="Y84" s="16"/>
      <c r="Z84" s="16"/>
    </row>
    <row r="85">
      <c r="A85" s="86"/>
      <c r="B85" s="87"/>
      <c r="C85" s="93"/>
      <c r="D85" s="98"/>
      <c r="E85" s="98"/>
      <c r="F85" s="98"/>
      <c r="G85" s="16"/>
      <c r="H85" s="16"/>
      <c r="I85" s="16"/>
      <c r="J85" s="16"/>
      <c r="K85" s="16"/>
      <c r="L85" s="16"/>
      <c r="M85" s="16"/>
      <c r="N85" s="16"/>
      <c r="O85" s="16"/>
      <c r="P85" s="16"/>
      <c r="Q85" s="16"/>
      <c r="R85" s="16"/>
      <c r="S85" s="16"/>
      <c r="T85" s="16"/>
      <c r="U85" s="16"/>
      <c r="V85" s="16"/>
      <c r="W85" s="16"/>
      <c r="X85" s="16"/>
      <c r="Y85" s="16"/>
      <c r="Z85" s="16"/>
    </row>
    <row r="86">
      <c r="A86" s="86"/>
      <c r="B86" s="87"/>
      <c r="C86" s="93"/>
      <c r="D86" s="98"/>
      <c r="E86" s="98"/>
      <c r="F86" s="98"/>
      <c r="G86" s="16"/>
      <c r="H86" s="16"/>
      <c r="I86" s="16"/>
      <c r="J86" s="16"/>
      <c r="K86" s="16"/>
      <c r="L86" s="16"/>
      <c r="M86" s="16"/>
      <c r="N86" s="16"/>
      <c r="O86" s="16"/>
      <c r="P86" s="16"/>
      <c r="Q86" s="16"/>
      <c r="R86" s="16"/>
      <c r="S86" s="16"/>
      <c r="T86" s="16"/>
      <c r="U86" s="16"/>
      <c r="V86" s="16"/>
      <c r="W86" s="16"/>
      <c r="X86" s="16"/>
      <c r="Y86" s="16"/>
      <c r="Z86" s="16"/>
    </row>
    <row r="87">
      <c r="A87" s="86"/>
      <c r="B87" s="87"/>
      <c r="C87" s="93"/>
      <c r="D87" s="98"/>
      <c r="E87" s="98"/>
      <c r="F87" s="98"/>
      <c r="G87" s="16"/>
      <c r="H87" s="16"/>
      <c r="I87" s="16"/>
      <c r="J87" s="16"/>
      <c r="K87" s="16"/>
      <c r="L87" s="16"/>
      <c r="M87" s="16"/>
      <c r="N87" s="16"/>
      <c r="O87" s="16"/>
      <c r="P87" s="16"/>
      <c r="Q87" s="16"/>
      <c r="R87" s="16"/>
      <c r="S87" s="16"/>
      <c r="T87" s="16"/>
      <c r="U87" s="16"/>
      <c r="V87" s="16"/>
      <c r="W87" s="16"/>
      <c r="X87" s="16"/>
      <c r="Y87" s="16"/>
      <c r="Z87" s="16"/>
    </row>
    <row r="88">
      <c r="A88" s="86"/>
      <c r="B88" s="87"/>
      <c r="C88" s="93"/>
      <c r="D88" s="98"/>
      <c r="E88" s="98"/>
      <c r="F88" s="98"/>
      <c r="G88" s="16"/>
      <c r="H88" s="16"/>
      <c r="I88" s="16"/>
      <c r="J88" s="16"/>
      <c r="K88" s="16"/>
      <c r="L88" s="16"/>
      <c r="M88" s="16"/>
      <c r="N88" s="16"/>
      <c r="O88" s="16"/>
      <c r="P88" s="16"/>
      <c r="Q88" s="16"/>
      <c r="R88" s="16"/>
      <c r="S88" s="16"/>
      <c r="T88" s="16"/>
      <c r="U88" s="16"/>
      <c r="V88" s="16"/>
      <c r="W88" s="16"/>
      <c r="X88" s="16"/>
      <c r="Y88" s="16"/>
      <c r="Z88" s="16"/>
    </row>
    <row r="89">
      <c r="A89" s="86"/>
      <c r="B89" s="87"/>
      <c r="C89" s="93"/>
      <c r="D89" s="98"/>
      <c r="E89" s="98"/>
      <c r="F89" s="98"/>
      <c r="G89" s="16"/>
      <c r="H89" s="16"/>
      <c r="I89" s="16"/>
      <c r="J89" s="16"/>
      <c r="K89" s="16"/>
      <c r="L89" s="16"/>
      <c r="M89" s="16"/>
      <c r="N89" s="16"/>
      <c r="O89" s="16"/>
      <c r="P89" s="16"/>
      <c r="Q89" s="16"/>
      <c r="R89" s="16"/>
      <c r="S89" s="16"/>
      <c r="T89" s="16"/>
      <c r="U89" s="16"/>
      <c r="V89" s="16"/>
      <c r="W89" s="16"/>
      <c r="X89" s="16"/>
      <c r="Y89" s="16"/>
      <c r="Z89" s="16"/>
    </row>
    <row r="90">
      <c r="A90" s="86"/>
      <c r="B90" s="87"/>
      <c r="C90" s="93"/>
      <c r="D90" s="98"/>
      <c r="E90" s="98"/>
      <c r="F90" s="98"/>
      <c r="G90" s="16"/>
      <c r="H90" s="16"/>
      <c r="I90" s="16"/>
      <c r="J90" s="16"/>
      <c r="K90" s="16"/>
      <c r="L90" s="16"/>
      <c r="M90" s="16"/>
      <c r="N90" s="16"/>
      <c r="O90" s="16"/>
      <c r="P90" s="16"/>
      <c r="Q90" s="16"/>
      <c r="R90" s="16"/>
      <c r="S90" s="16"/>
      <c r="T90" s="16"/>
      <c r="U90" s="16"/>
      <c r="V90" s="16"/>
      <c r="W90" s="16"/>
      <c r="X90" s="16"/>
      <c r="Y90" s="16"/>
      <c r="Z90" s="16"/>
    </row>
    <row r="91">
      <c r="A91" s="86"/>
      <c r="B91" s="87"/>
      <c r="C91" s="93"/>
      <c r="D91" s="98"/>
      <c r="E91" s="98"/>
      <c r="F91" s="98"/>
      <c r="G91" s="16"/>
      <c r="H91" s="16"/>
      <c r="I91" s="16"/>
      <c r="J91" s="16"/>
      <c r="K91" s="16"/>
      <c r="L91" s="16"/>
      <c r="M91" s="16"/>
      <c r="N91" s="16"/>
      <c r="O91" s="16"/>
      <c r="P91" s="16"/>
      <c r="Q91" s="16"/>
      <c r="R91" s="16"/>
      <c r="S91" s="16"/>
      <c r="T91" s="16"/>
      <c r="U91" s="16"/>
      <c r="V91" s="16"/>
      <c r="W91" s="16"/>
      <c r="X91" s="16"/>
      <c r="Y91" s="16"/>
      <c r="Z91" s="16"/>
    </row>
    <row r="92">
      <c r="A92" s="86"/>
      <c r="B92" s="87"/>
      <c r="C92" s="93"/>
      <c r="D92" s="98"/>
      <c r="E92" s="98"/>
      <c r="F92" s="98"/>
      <c r="G92" s="16"/>
      <c r="H92" s="16"/>
      <c r="I92" s="16"/>
      <c r="J92" s="16"/>
      <c r="K92" s="16"/>
      <c r="L92" s="16"/>
      <c r="M92" s="16"/>
      <c r="N92" s="16"/>
      <c r="O92" s="16"/>
      <c r="P92" s="16"/>
      <c r="Q92" s="16"/>
      <c r="R92" s="16"/>
      <c r="S92" s="16"/>
      <c r="T92" s="16"/>
      <c r="U92" s="16"/>
      <c r="V92" s="16"/>
      <c r="W92" s="16"/>
      <c r="X92" s="16"/>
      <c r="Y92" s="16"/>
      <c r="Z92" s="16"/>
    </row>
    <row r="93">
      <c r="A93" s="86"/>
      <c r="B93" s="87"/>
      <c r="C93" s="93"/>
      <c r="D93" s="98"/>
      <c r="E93" s="98"/>
      <c r="F93" s="98"/>
      <c r="G93" s="16"/>
      <c r="H93" s="16"/>
      <c r="I93" s="16"/>
      <c r="J93" s="16"/>
      <c r="K93" s="16"/>
      <c r="L93" s="16"/>
      <c r="M93" s="16"/>
      <c r="N93" s="16"/>
      <c r="O93" s="16"/>
      <c r="P93" s="16"/>
      <c r="Q93" s="16"/>
      <c r="R93" s="16"/>
      <c r="S93" s="16"/>
      <c r="T93" s="16"/>
      <c r="U93" s="16"/>
      <c r="V93" s="16"/>
      <c r="W93" s="16"/>
      <c r="X93" s="16"/>
      <c r="Y93" s="16"/>
      <c r="Z93" s="16"/>
    </row>
    <row r="94">
      <c r="A94" s="86"/>
      <c r="B94" s="87"/>
      <c r="C94" s="93"/>
      <c r="D94" s="98"/>
      <c r="E94" s="98"/>
      <c r="F94" s="98"/>
      <c r="G94" s="16"/>
      <c r="H94" s="16"/>
      <c r="I94" s="16"/>
      <c r="J94" s="16"/>
      <c r="K94" s="16"/>
      <c r="L94" s="16"/>
      <c r="M94" s="16"/>
      <c r="N94" s="16"/>
      <c r="O94" s="16"/>
      <c r="P94" s="16"/>
      <c r="Q94" s="16"/>
      <c r="R94" s="16"/>
      <c r="S94" s="16"/>
      <c r="T94" s="16"/>
      <c r="U94" s="16"/>
      <c r="V94" s="16"/>
      <c r="W94" s="16"/>
      <c r="X94" s="16"/>
      <c r="Y94" s="16"/>
      <c r="Z94" s="16"/>
    </row>
    <row r="95">
      <c r="A95" s="86"/>
      <c r="B95" s="87"/>
      <c r="C95" s="93"/>
      <c r="D95" s="98"/>
      <c r="E95" s="98"/>
      <c r="F95" s="98"/>
      <c r="G95" s="16"/>
      <c r="H95" s="16"/>
      <c r="I95" s="16"/>
      <c r="J95" s="16"/>
      <c r="K95" s="16"/>
      <c r="L95" s="16"/>
      <c r="M95" s="16"/>
      <c r="N95" s="16"/>
      <c r="O95" s="16"/>
      <c r="P95" s="16"/>
      <c r="Q95" s="16"/>
      <c r="R95" s="16"/>
      <c r="S95" s="16"/>
      <c r="T95" s="16"/>
      <c r="U95" s="16"/>
      <c r="V95" s="16"/>
      <c r="W95" s="16"/>
      <c r="X95" s="16"/>
      <c r="Y95" s="16"/>
      <c r="Z95" s="16"/>
    </row>
    <row r="96">
      <c r="A96" s="86"/>
      <c r="B96" s="87"/>
      <c r="C96" s="93"/>
      <c r="D96" s="98"/>
      <c r="E96" s="98"/>
      <c r="F96" s="98"/>
      <c r="G96" s="16"/>
      <c r="H96" s="16"/>
      <c r="I96" s="16"/>
      <c r="J96" s="16"/>
      <c r="K96" s="16"/>
      <c r="L96" s="16"/>
      <c r="M96" s="16"/>
      <c r="N96" s="16"/>
      <c r="O96" s="16"/>
      <c r="P96" s="16"/>
      <c r="Q96" s="16"/>
      <c r="R96" s="16"/>
      <c r="S96" s="16"/>
      <c r="T96" s="16"/>
      <c r="U96" s="16"/>
      <c r="V96" s="16"/>
      <c r="W96" s="16"/>
      <c r="X96" s="16"/>
      <c r="Y96" s="16"/>
      <c r="Z96" s="16"/>
    </row>
    <row r="97">
      <c r="A97" s="86"/>
      <c r="B97" s="87"/>
      <c r="C97" s="93"/>
      <c r="D97" s="98"/>
      <c r="E97" s="98"/>
      <c r="F97" s="98"/>
      <c r="G97" s="16"/>
      <c r="H97" s="16"/>
      <c r="I97" s="16"/>
      <c r="J97" s="16"/>
      <c r="K97" s="16"/>
      <c r="L97" s="16"/>
      <c r="M97" s="16"/>
      <c r="N97" s="16"/>
      <c r="O97" s="16"/>
      <c r="P97" s="16"/>
      <c r="Q97" s="16"/>
      <c r="R97" s="16"/>
      <c r="S97" s="16"/>
      <c r="T97" s="16"/>
      <c r="U97" s="16"/>
      <c r="V97" s="16"/>
      <c r="W97" s="16"/>
      <c r="X97" s="16"/>
      <c r="Y97" s="16"/>
      <c r="Z97" s="16"/>
    </row>
    <row r="98">
      <c r="A98" s="86"/>
      <c r="B98" s="87"/>
      <c r="C98" s="93"/>
      <c r="D98" s="98"/>
      <c r="E98" s="98"/>
      <c r="F98" s="98"/>
      <c r="G98" s="16"/>
      <c r="H98" s="16"/>
      <c r="I98" s="16"/>
      <c r="J98" s="16"/>
      <c r="K98" s="16"/>
      <c r="L98" s="16"/>
      <c r="M98" s="16"/>
      <c r="N98" s="16"/>
      <c r="O98" s="16"/>
      <c r="P98" s="16"/>
      <c r="Q98" s="16"/>
      <c r="R98" s="16"/>
      <c r="S98" s="16"/>
      <c r="T98" s="16"/>
      <c r="U98" s="16"/>
      <c r="V98" s="16"/>
      <c r="W98" s="16"/>
      <c r="X98" s="16"/>
      <c r="Y98" s="16"/>
      <c r="Z98" s="16"/>
    </row>
    <row r="99">
      <c r="A99" s="86"/>
      <c r="B99" s="87"/>
      <c r="C99" s="93"/>
      <c r="D99" s="98"/>
      <c r="E99" s="98"/>
      <c r="F99" s="98"/>
      <c r="G99" s="16"/>
      <c r="H99" s="16"/>
      <c r="I99" s="16"/>
      <c r="J99" s="16"/>
      <c r="K99" s="16"/>
      <c r="L99" s="16"/>
      <c r="M99" s="16"/>
      <c r="N99" s="16"/>
      <c r="O99" s="16"/>
      <c r="P99" s="16"/>
      <c r="Q99" s="16"/>
      <c r="R99" s="16"/>
      <c r="S99" s="16"/>
      <c r="T99" s="16"/>
      <c r="U99" s="16"/>
      <c r="V99" s="16"/>
      <c r="W99" s="16"/>
      <c r="X99" s="16"/>
      <c r="Y99" s="16"/>
      <c r="Z99" s="16"/>
    </row>
    <row r="100">
      <c r="A100" s="86"/>
      <c r="B100" s="87"/>
      <c r="C100" s="93"/>
      <c r="D100" s="98"/>
      <c r="E100" s="98"/>
      <c r="F100" s="98"/>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93"/>
      <c r="D101" s="98"/>
      <c r="E101" s="98"/>
      <c r="F101" s="98"/>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93"/>
      <c r="D102" s="98"/>
      <c r="E102" s="98"/>
      <c r="F102" s="98"/>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93"/>
      <c r="D103" s="98"/>
      <c r="E103" s="98"/>
      <c r="F103" s="98"/>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93"/>
      <c r="D104" s="98"/>
      <c r="E104" s="98"/>
      <c r="F104" s="98"/>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93"/>
      <c r="D105" s="98"/>
      <c r="E105" s="98"/>
      <c r="F105" s="98"/>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93"/>
      <c r="D106" s="98"/>
      <c r="E106" s="98"/>
      <c r="F106" s="98"/>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93"/>
      <c r="D107" s="98"/>
      <c r="E107" s="98"/>
      <c r="F107" s="98"/>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93"/>
      <c r="D108" s="98"/>
      <c r="E108" s="98"/>
      <c r="F108" s="98"/>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93"/>
      <c r="D109" s="98"/>
      <c r="E109" s="98"/>
      <c r="F109" s="98"/>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93"/>
      <c r="D110" s="98"/>
      <c r="E110" s="98"/>
      <c r="F110" s="98"/>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93"/>
      <c r="D111" s="98"/>
      <c r="E111" s="98"/>
      <c r="F111" s="98"/>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93"/>
      <c r="D112" s="98"/>
      <c r="E112" s="98"/>
      <c r="F112" s="98"/>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93"/>
      <c r="D113" s="98"/>
      <c r="E113" s="98"/>
      <c r="F113" s="98"/>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93"/>
      <c r="D114" s="98"/>
      <c r="E114" s="98"/>
      <c r="F114" s="98"/>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93"/>
      <c r="D115" s="98"/>
      <c r="E115" s="98"/>
      <c r="F115" s="98"/>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93"/>
      <c r="D116" s="98"/>
      <c r="E116" s="98"/>
      <c r="F116" s="98"/>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93"/>
      <c r="D117" s="98"/>
      <c r="E117" s="98"/>
      <c r="F117" s="98"/>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93"/>
      <c r="D118" s="98"/>
      <c r="E118" s="98"/>
      <c r="F118" s="98"/>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93"/>
      <c r="D119" s="98"/>
      <c r="E119" s="98"/>
      <c r="F119" s="98"/>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93"/>
      <c r="D120" s="98"/>
      <c r="E120" s="98"/>
      <c r="F120" s="98"/>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93"/>
      <c r="D121" s="98"/>
      <c r="E121" s="98"/>
      <c r="F121" s="98"/>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93"/>
      <c r="D122" s="98"/>
      <c r="E122" s="98"/>
      <c r="F122" s="98"/>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93"/>
      <c r="D123" s="98"/>
      <c r="E123" s="98"/>
      <c r="F123" s="98"/>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93"/>
      <c r="D124" s="98"/>
      <c r="E124" s="98"/>
      <c r="F124" s="98"/>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93"/>
      <c r="D125" s="98"/>
      <c r="E125" s="98"/>
      <c r="F125" s="98"/>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93"/>
      <c r="D126" s="98"/>
      <c r="E126" s="98"/>
      <c r="F126" s="98"/>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93"/>
      <c r="D127" s="98"/>
      <c r="E127" s="98"/>
      <c r="F127" s="98"/>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93"/>
      <c r="D128" s="98"/>
      <c r="E128" s="98"/>
      <c r="F128" s="98"/>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93"/>
      <c r="D129" s="98"/>
      <c r="E129" s="98"/>
      <c r="F129" s="98"/>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93"/>
      <c r="D130" s="98"/>
      <c r="E130" s="98"/>
      <c r="F130" s="98"/>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93"/>
      <c r="D131" s="98"/>
      <c r="E131" s="98"/>
      <c r="F131" s="98"/>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93"/>
      <c r="D132" s="98"/>
      <c r="E132" s="98"/>
      <c r="F132" s="98"/>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93"/>
      <c r="D133" s="98"/>
      <c r="E133" s="98"/>
      <c r="F133" s="98"/>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93"/>
      <c r="D134" s="98"/>
      <c r="E134" s="98"/>
      <c r="F134" s="98"/>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93"/>
      <c r="D135" s="98"/>
      <c r="E135" s="98"/>
      <c r="F135" s="98"/>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93"/>
      <c r="D136" s="98"/>
      <c r="E136" s="98"/>
      <c r="F136" s="98"/>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93"/>
      <c r="D137" s="98"/>
      <c r="E137" s="98"/>
      <c r="F137" s="98"/>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93"/>
      <c r="D138" s="98"/>
      <c r="E138" s="98"/>
      <c r="F138" s="98"/>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93"/>
      <c r="D139" s="98"/>
      <c r="E139" s="98"/>
      <c r="F139" s="98"/>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93"/>
      <c r="D140" s="98"/>
      <c r="E140" s="98"/>
      <c r="F140" s="98"/>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93"/>
      <c r="D141" s="98"/>
      <c r="E141" s="98"/>
      <c r="F141" s="98"/>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93"/>
      <c r="D142" s="98"/>
      <c r="E142" s="98"/>
      <c r="F142" s="98"/>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93"/>
      <c r="D143" s="98"/>
      <c r="E143" s="98"/>
      <c r="F143" s="98"/>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93"/>
      <c r="D144" s="98"/>
      <c r="E144" s="98"/>
      <c r="F144" s="98"/>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93"/>
      <c r="D145" s="98"/>
      <c r="E145" s="98"/>
      <c r="F145" s="98"/>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93"/>
      <c r="D146" s="98"/>
      <c r="E146" s="98"/>
      <c r="F146" s="98"/>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93"/>
      <c r="D147" s="98"/>
      <c r="E147" s="98"/>
      <c r="F147" s="98"/>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93"/>
      <c r="D148" s="98"/>
      <c r="E148" s="98"/>
      <c r="F148" s="98"/>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93"/>
      <c r="D149" s="98"/>
      <c r="E149" s="98"/>
      <c r="F149" s="98"/>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93"/>
      <c r="D150" s="98"/>
      <c r="E150" s="98"/>
      <c r="F150" s="98"/>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93"/>
      <c r="D151" s="98"/>
      <c r="E151" s="98"/>
      <c r="F151" s="98"/>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93"/>
      <c r="D152" s="98"/>
      <c r="E152" s="98"/>
      <c r="F152" s="98"/>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93"/>
      <c r="D153" s="98"/>
      <c r="E153" s="98"/>
      <c r="F153" s="98"/>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93"/>
      <c r="D154" s="98"/>
      <c r="E154" s="98"/>
      <c r="F154" s="98"/>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93"/>
      <c r="D155" s="98"/>
      <c r="E155" s="98"/>
      <c r="F155" s="98"/>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93"/>
      <c r="D156" s="98"/>
      <c r="E156" s="98"/>
      <c r="F156" s="98"/>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93"/>
      <c r="D157" s="98"/>
      <c r="E157" s="98"/>
      <c r="F157" s="98"/>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93"/>
      <c r="D158" s="98"/>
      <c r="E158" s="98"/>
      <c r="F158" s="98"/>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93"/>
      <c r="D159" s="98"/>
      <c r="E159" s="98"/>
      <c r="F159" s="98"/>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93"/>
      <c r="D160" s="98"/>
      <c r="E160" s="98"/>
      <c r="F160" s="98"/>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93"/>
      <c r="D161" s="98"/>
      <c r="E161" s="98"/>
      <c r="F161" s="98"/>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93"/>
      <c r="D162" s="98"/>
      <c r="E162" s="98"/>
      <c r="F162" s="98"/>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93"/>
      <c r="D163" s="98"/>
      <c r="E163" s="98"/>
      <c r="F163" s="98"/>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93"/>
      <c r="D164" s="98"/>
      <c r="E164" s="98"/>
      <c r="F164" s="98"/>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93"/>
      <c r="D165" s="98"/>
      <c r="E165" s="98"/>
      <c r="F165" s="98"/>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93"/>
      <c r="D166" s="98"/>
      <c r="E166" s="98"/>
      <c r="F166" s="98"/>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93"/>
      <c r="D167" s="98"/>
      <c r="E167" s="98"/>
      <c r="F167" s="98"/>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93"/>
      <c r="D168" s="98"/>
      <c r="E168" s="98"/>
      <c r="F168" s="98"/>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93"/>
      <c r="D169" s="98"/>
      <c r="E169" s="98"/>
      <c r="F169" s="98"/>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93"/>
      <c r="D170" s="98"/>
      <c r="E170" s="98"/>
      <c r="F170" s="98"/>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93"/>
      <c r="D171" s="98"/>
      <c r="E171" s="98"/>
      <c r="F171" s="98"/>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93"/>
      <c r="D172" s="98"/>
      <c r="E172" s="98"/>
      <c r="F172" s="98"/>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93"/>
      <c r="D173" s="98"/>
      <c r="E173" s="98"/>
      <c r="F173" s="98"/>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93"/>
      <c r="D174" s="98"/>
      <c r="E174" s="98"/>
      <c r="F174" s="98"/>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93"/>
      <c r="D175" s="98"/>
      <c r="E175" s="98"/>
      <c r="F175" s="98"/>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93"/>
      <c r="D176" s="98"/>
      <c r="E176" s="98"/>
      <c r="F176" s="98"/>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93"/>
      <c r="D177" s="98"/>
      <c r="E177" s="98"/>
      <c r="F177" s="98"/>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93"/>
      <c r="D178" s="98"/>
      <c r="E178" s="98"/>
      <c r="F178" s="98"/>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93"/>
      <c r="D179" s="98"/>
      <c r="E179" s="98"/>
      <c r="F179" s="98"/>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93"/>
      <c r="D180" s="98"/>
      <c r="E180" s="98"/>
      <c r="F180" s="98"/>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93"/>
      <c r="D181" s="98"/>
      <c r="E181" s="98"/>
      <c r="F181" s="98"/>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93"/>
      <c r="D182" s="98"/>
      <c r="E182" s="98"/>
      <c r="F182" s="98"/>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93"/>
      <c r="D183" s="98"/>
      <c r="E183" s="98"/>
      <c r="F183" s="98"/>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93"/>
      <c r="D184" s="98"/>
      <c r="E184" s="98"/>
      <c r="F184" s="98"/>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93"/>
      <c r="D185" s="98"/>
      <c r="E185" s="98"/>
      <c r="F185" s="98"/>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93"/>
      <c r="D186" s="98"/>
      <c r="E186" s="98"/>
      <c r="F186" s="98"/>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93"/>
      <c r="D187" s="98"/>
      <c r="E187" s="98"/>
      <c r="F187" s="98"/>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93"/>
      <c r="D188" s="98"/>
      <c r="E188" s="98"/>
      <c r="F188" s="98"/>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93"/>
      <c r="D189" s="98"/>
      <c r="E189" s="98"/>
      <c r="F189" s="98"/>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93"/>
      <c r="D190" s="98"/>
      <c r="E190" s="98"/>
      <c r="F190" s="98"/>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93"/>
      <c r="D191" s="98"/>
      <c r="E191" s="98"/>
      <c r="F191" s="98"/>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93"/>
      <c r="D192" s="98"/>
      <c r="E192" s="98"/>
      <c r="F192" s="98"/>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93"/>
      <c r="D193" s="98"/>
      <c r="E193" s="98"/>
      <c r="F193" s="98"/>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93"/>
      <c r="D194" s="98"/>
      <c r="E194" s="98"/>
      <c r="F194" s="98"/>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93"/>
      <c r="D195" s="98"/>
      <c r="E195" s="98"/>
      <c r="F195" s="98"/>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93"/>
      <c r="D196" s="98"/>
      <c r="E196" s="98"/>
      <c r="F196" s="98"/>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93"/>
      <c r="D197" s="98"/>
      <c r="E197" s="98"/>
      <c r="F197" s="98"/>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93"/>
      <c r="D198" s="98"/>
      <c r="E198" s="98"/>
      <c r="F198" s="98"/>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93"/>
      <c r="D199" s="98"/>
      <c r="E199" s="98"/>
      <c r="F199" s="98"/>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93"/>
      <c r="D200" s="98"/>
      <c r="E200" s="98"/>
      <c r="F200" s="98"/>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93"/>
      <c r="D201" s="98"/>
      <c r="E201" s="98"/>
      <c r="F201" s="98"/>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93"/>
      <c r="D202" s="98"/>
      <c r="E202" s="98"/>
      <c r="F202" s="98"/>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93"/>
      <c r="D203" s="98"/>
      <c r="E203" s="98"/>
      <c r="F203" s="98"/>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93"/>
      <c r="D204" s="98"/>
      <c r="E204" s="98"/>
      <c r="F204" s="98"/>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93"/>
      <c r="D205" s="98"/>
      <c r="E205" s="98"/>
      <c r="F205" s="98"/>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93"/>
      <c r="D206" s="98"/>
      <c r="E206" s="98"/>
      <c r="F206" s="98"/>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93"/>
      <c r="D207" s="98"/>
      <c r="E207" s="98"/>
      <c r="F207" s="98"/>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93"/>
      <c r="D208" s="98"/>
      <c r="E208" s="98"/>
      <c r="F208" s="98"/>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93"/>
      <c r="D209" s="98"/>
      <c r="E209" s="98"/>
      <c r="F209" s="98"/>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93"/>
      <c r="D210" s="98"/>
      <c r="E210" s="98"/>
      <c r="F210" s="98"/>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93"/>
      <c r="D211" s="98"/>
      <c r="E211" s="98"/>
      <c r="F211" s="98"/>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93"/>
      <c r="D212" s="98"/>
      <c r="E212" s="98"/>
      <c r="F212" s="98"/>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93"/>
      <c r="D213" s="98"/>
      <c r="E213" s="98"/>
      <c r="F213" s="98"/>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93"/>
      <c r="D214" s="98"/>
      <c r="E214" s="98"/>
      <c r="F214" s="98"/>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93"/>
      <c r="D215" s="98"/>
      <c r="E215" s="98"/>
      <c r="F215" s="98"/>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93"/>
      <c r="D216" s="98"/>
      <c r="E216" s="98"/>
      <c r="F216" s="98"/>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93"/>
      <c r="D217" s="98"/>
      <c r="E217" s="98"/>
      <c r="F217" s="98"/>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93"/>
      <c r="D218" s="98"/>
      <c r="E218" s="98"/>
      <c r="F218" s="98"/>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93"/>
      <c r="D219" s="98"/>
      <c r="E219" s="98"/>
      <c r="F219" s="98"/>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93"/>
      <c r="D220" s="98"/>
      <c r="E220" s="98"/>
      <c r="F220" s="98"/>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93"/>
      <c r="D221" s="98"/>
      <c r="E221" s="98"/>
      <c r="F221" s="98"/>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93"/>
      <c r="D222" s="98"/>
      <c r="E222" s="98"/>
      <c r="F222" s="98"/>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93"/>
      <c r="D223" s="98"/>
      <c r="E223" s="98"/>
      <c r="F223" s="98"/>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93"/>
      <c r="D224" s="98"/>
      <c r="E224" s="98"/>
      <c r="F224" s="98"/>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93"/>
      <c r="D225" s="98"/>
      <c r="E225" s="98"/>
      <c r="F225" s="98"/>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93"/>
      <c r="D226" s="98"/>
      <c r="E226" s="98"/>
      <c r="F226" s="98"/>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93"/>
      <c r="D227" s="98"/>
      <c r="E227" s="98"/>
      <c r="F227" s="98"/>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93"/>
      <c r="D228" s="98"/>
      <c r="E228" s="98"/>
      <c r="F228" s="98"/>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93"/>
      <c r="D229" s="98"/>
      <c r="E229" s="98"/>
      <c r="F229" s="98"/>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93"/>
      <c r="D230" s="98"/>
      <c r="E230" s="98"/>
      <c r="F230" s="98"/>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93"/>
      <c r="D231" s="98"/>
      <c r="E231" s="98"/>
      <c r="F231" s="98"/>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93"/>
      <c r="D232" s="98"/>
      <c r="E232" s="98"/>
      <c r="F232" s="98"/>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93"/>
      <c r="D233" s="98"/>
      <c r="E233" s="98"/>
      <c r="F233" s="98"/>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93"/>
      <c r="D234" s="98"/>
      <c r="E234" s="98"/>
      <c r="F234" s="98"/>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93"/>
      <c r="D235" s="98"/>
      <c r="E235" s="98"/>
      <c r="F235" s="98"/>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93"/>
      <c r="D236" s="98"/>
      <c r="E236" s="98"/>
      <c r="F236" s="98"/>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93"/>
      <c r="D237" s="98"/>
      <c r="E237" s="98"/>
      <c r="F237" s="98"/>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93"/>
      <c r="D238" s="98"/>
      <c r="E238" s="98"/>
      <c r="F238" s="98"/>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93"/>
      <c r="D239" s="98"/>
      <c r="E239" s="98"/>
      <c r="F239" s="98"/>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93"/>
      <c r="D240" s="98"/>
      <c r="E240" s="98"/>
      <c r="F240" s="98"/>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93"/>
      <c r="D241" s="98"/>
      <c r="E241" s="98"/>
      <c r="F241" s="98"/>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93"/>
      <c r="D242" s="98"/>
      <c r="E242" s="98"/>
      <c r="F242" s="98"/>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93"/>
      <c r="D243" s="98"/>
      <c r="E243" s="98"/>
      <c r="F243" s="98"/>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93"/>
      <c r="D244" s="98"/>
      <c r="E244" s="98"/>
      <c r="F244" s="98"/>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93"/>
      <c r="D245" s="98"/>
      <c r="E245" s="98"/>
      <c r="F245" s="98"/>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93"/>
      <c r="D246" s="98"/>
      <c r="E246" s="98"/>
      <c r="F246" s="98"/>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93"/>
      <c r="D247" s="98"/>
      <c r="E247" s="98"/>
      <c r="F247" s="98"/>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93"/>
      <c r="D248" s="98"/>
      <c r="E248" s="98"/>
      <c r="F248" s="98"/>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93"/>
      <c r="D249" s="98"/>
      <c r="E249" s="98"/>
      <c r="F249" s="98"/>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93"/>
      <c r="D250" s="98"/>
      <c r="E250" s="98"/>
      <c r="F250" s="98"/>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93"/>
      <c r="D251" s="98"/>
      <c r="E251" s="98"/>
      <c r="F251" s="98"/>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93"/>
      <c r="D252" s="98"/>
      <c r="E252" s="98"/>
      <c r="F252" s="98"/>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93"/>
      <c r="D253" s="98"/>
      <c r="E253" s="98"/>
      <c r="F253" s="98"/>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93"/>
      <c r="D254" s="98"/>
      <c r="E254" s="98"/>
      <c r="F254" s="98"/>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93"/>
      <c r="D255" s="98"/>
      <c r="E255" s="98"/>
      <c r="F255" s="98"/>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93"/>
      <c r="D256" s="98"/>
      <c r="E256" s="98"/>
      <c r="F256" s="98"/>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93"/>
      <c r="D257" s="98"/>
      <c r="E257" s="98"/>
      <c r="F257" s="98"/>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93"/>
      <c r="D258" s="98"/>
      <c r="E258" s="98"/>
      <c r="F258" s="98"/>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93"/>
      <c r="D259" s="98"/>
      <c r="E259" s="98"/>
      <c r="F259" s="98"/>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93"/>
      <c r="D260" s="98"/>
      <c r="E260" s="98"/>
      <c r="F260" s="98"/>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93"/>
      <c r="D261" s="98"/>
      <c r="E261" s="98"/>
      <c r="F261" s="98"/>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93"/>
      <c r="D262" s="98"/>
      <c r="E262" s="98"/>
      <c r="F262" s="98"/>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93"/>
      <c r="D263" s="98"/>
      <c r="E263" s="98"/>
      <c r="F263" s="98"/>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93"/>
      <c r="D264" s="98"/>
      <c r="E264" s="98"/>
      <c r="F264" s="98"/>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93"/>
      <c r="D265" s="98"/>
      <c r="E265" s="98"/>
      <c r="F265" s="98"/>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93"/>
      <c r="D266" s="98"/>
      <c r="E266" s="98"/>
      <c r="F266" s="98"/>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93"/>
      <c r="D267" s="98"/>
      <c r="E267" s="98"/>
      <c r="F267" s="98"/>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93"/>
      <c r="D268" s="98"/>
      <c r="E268" s="98"/>
      <c r="F268" s="98"/>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93"/>
      <c r="D269" s="98"/>
      <c r="E269" s="98"/>
      <c r="F269" s="98"/>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93"/>
      <c r="D270" s="98"/>
      <c r="E270" s="98"/>
      <c r="F270" s="98"/>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93"/>
      <c r="D271" s="98"/>
      <c r="E271" s="98"/>
      <c r="F271" s="98"/>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93"/>
      <c r="D272" s="98"/>
      <c r="E272" s="98"/>
      <c r="F272" s="98"/>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93"/>
      <c r="D273" s="98"/>
      <c r="E273" s="98"/>
      <c r="F273" s="98"/>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93"/>
      <c r="D274" s="98"/>
      <c r="E274" s="98"/>
      <c r="F274" s="98"/>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93"/>
      <c r="D275" s="98"/>
      <c r="E275" s="98"/>
      <c r="F275" s="98"/>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93"/>
      <c r="D276" s="98"/>
      <c r="E276" s="98"/>
      <c r="F276" s="98"/>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93"/>
      <c r="D277" s="98"/>
      <c r="E277" s="98"/>
      <c r="F277" s="98"/>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93"/>
      <c r="D278" s="98"/>
      <c r="E278" s="98"/>
      <c r="F278" s="98"/>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93"/>
      <c r="D279" s="98"/>
      <c r="E279" s="98"/>
      <c r="F279" s="98"/>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93"/>
      <c r="D280" s="98"/>
      <c r="E280" s="98"/>
      <c r="F280" s="98"/>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93"/>
      <c r="D281" s="98"/>
      <c r="E281" s="98"/>
      <c r="F281" s="98"/>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93"/>
      <c r="D282" s="98"/>
      <c r="E282" s="98"/>
      <c r="F282" s="98"/>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93"/>
      <c r="D283" s="98"/>
      <c r="E283" s="98"/>
      <c r="F283" s="98"/>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93"/>
      <c r="D284" s="98"/>
      <c r="E284" s="98"/>
      <c r="F284" s="98"/>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93"/>
      <c r="D285" s="98"/>
      <c r="E285" s="98"/>
      <c r="F285" s="98"/>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93"/>
      <c r="D286" s="98"/>
      <c r="E286" s="98"/>
      <c r="F286" s="98"/>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93"/>
      <c r="D287" s="98"/>
      <c r="E287" s="98"/>
      <c r="F287" s="98"/>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93"/>
      <c r="D288" s="98"/>
      <c r="E288" s="98"/>
      <c r="F288" s="98"/>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93"/>
      <c r="D289" s="98"/>
      <c r="E289" s="98"/>
      <c r="F289" s="98"/>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93"/>
      <c r="D290" s="98"/>
      <c r="E290" s="98"/>
      <c r="F290" s="98"/>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93"/>
      <c r="D291" s="98"/>
      <c r="E291" s="98"/>
      <c r="F291" s="98"/>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93"/>
      <c r="D292" s="98"/>
      <c r="E292" s="98"/>
      <c r="F292" s="98"/>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93"/>
      <c r="D293" s="98"/>
      <c r="E293" s="98"/>
      <c r="F293" s="98"/>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93"/>
      <c r="D294" s="98"/>
      <c r="E294" s="98"/>
      <c r="F294" s="98"/>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93"/>
      <c r="D295" s="98"/>
      <c r="E295" s="98"/>
      <c r="F295" s="98"/>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93"/>
      <c r="D296" s="98"/>
      <c r="E296" s="98"/>
      <c r="F296" s="98"/>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93"/>
      <c r="D297" s="98"/>
      <c r="E297" s="98"/>
      <c r="F297" s="98"/>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93"/>
      <c r="D298" s="98"/>
      <c r="E298" s="98"/>
      <c r="F298" s="98"/>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93"/>
      <c r="D299" s="98"/>
      <c r="E299" s="98"/>
      <c r="F299" s="98"/>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93"/>
      <c r="D300" s="98"/>
      <c r="E300" s="98"/>
      <c r="F300" s="98"/>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93"/>
      <c r="D301" s="98"/>
      <c r="E301" s="98"/>
      <c r="F301" s="98"/>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93"/>
      <c r="D302" s="98"/>
      <c r="E302" s="98"/>
      <c r="F302" s="98"/>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93"/>
      <c r="D303" s="98"/>
      <c r="E303" s="98"/>
      <c r="F303" s="98"/>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93"/>
      <c r="D304" s="98"/>
      <c r="E304" s="98"/>
      <c r="F304" s="98"/>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93"/>
      <c r="D305" s="98"/>
      <c r="E305" s="98"/>
      <c r="F305" s="98"/>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93"/>
      <c r="D306" s="98"/>
      <c r="E306" s="98"/>
      <c r="F306" s="98"/>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93"/>
      <c r="D307" s="98"/>
      <c r="E307" s="98"/>
      <c r="F307" s="98"/>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93"/>
      <c r="D308" s="98"/>
      <c r="E308" s="98"/>
      <c r="F308" s="98"/>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93"/>
      <c r="D309" s="98"/>
      <c r="E309" s="98"/>
      <c r="F309" s="98"/>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93"/>
      <c r="D310" s="98"/>
      <c r="E310" s="98"/>
      <c r="F310" s="98"/>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93"/>
      <c r="D311" s="98"/>
      <c r="E311" s="98"/>
      <c r="F311" s="98"/>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93"/>
      <c r="D312" s="98"/>
      <c r="E312" s="98"/>
      <c r="F312" s="98"/>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93"/>
      <c r="D313" s="98"/>
      <c r="E313" s="98"/>
      <c r="F313" s="98"/>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93"/>
      <c r="D314" s="98"/>
      <c r="E314" s="98"/>
      <c r="F314" s="98"/>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93"/>
      <c r="D315" s="98"/>
      <c r="E315" s="98"/>
      <c r="F315" s="98"/>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93"/>
      <c r="D316" s="98"/>
      <c r="E316" s="98"/>
      <c r="F316" s="98"/>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93"/>
      <c r="D317" s="98"/>
      <c r="E317" s="98"/>
      <c r="F317" s="98"/>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93"/>
      <c r="D318" s="98"/>
      <c r="E318" s="98"/>
      <c r="F318" s="98"/>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93"/>
      <c r="D319" s="98"/>
      <c r="E319" s="98"/>
      <c r="F319" s="98"/>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93"/>
      <c r="D320" s="98"/>
      <c r="E320" s="98"/>
      <c r="F320" s="98"/>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93"/>
      <c r="D321" s="98"/>
      <c r="E321" s="98"/>
      <c r="F321" s="98"/>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93"/>
      <c r="D322" s="98"/>
      <c r="E322" s="98"/>
      <c r="F322" s="98"/>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93"/>
      <c r="D323" s="98"/>
      <c r="E323" s="98"/>
      <c r="F323" s="98"/>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93"/>
      <c r="D324" s="98"/>
      <c r="E324" s="98"/>
      <c r="F324" s="98"/>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93"/>
      <c r="D325" s="98"/>
      <c r="E325" s="98"/>
      <c r="F325" s="98"/>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93"/>
      <c r="D326" s="98"/>
      <c r="E326" s="98"/>
      <c r="F326" s="98"/>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93"/>
      <c r="D327" s="98"/>
      <c r="E327" s="98"/>
      <c r="F327" s="98"/>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93"/>
      <c r="D328" s="98"/>
      <c r="E328" s="98"/>
      <c r="F328" s="98"/>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93"/>
      <c r="D329" s="98"/>
      <c r="E329" s="98"/>
      <c r="F329" s="98"/>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93"/>
      <c r="D330" s="98"/>
      <c r="E330" s="98"/>
      <c r="F330" s="98"/>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93"/>
      <c r="D331" s="98"/>
      <c r="E331" s="98"/>
      <c r="F331" s="98"/>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93"/>
      <c r="D332" s="98"/>
      <c r="E332" s="98"/>
      <c r="F332" s="98"/>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93"/>
      <c r="D333" s="98"/>
      <c r="E333" s="98"/>
      <c r="F333" s="98"/>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93"/>
      <c r="D334" s="98"/>
      <c r="E334" s="98"/>
      <c r="F334" s="98"/>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93"/>
      <c r="D335" s="98"/>
      <c r="E335" s="98"/>
      <c r="F335" s="98"/>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93"/>
      <c r="D336" s="98"/>
      <c r="E336" s="98"/>
      <c r="F336" s="98"/>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93"/>
      <c r="D337" s="98"/>
      <c r="E337" s="98"/>
      <c r="F337" s="98"/>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93"/>
      <c r="D338" s="98"/>
      <c r="E338" s="98"/>
      <c r="F338" s="98"/>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93"/>
      <c r="D339" s="98"/>
      <c r="E339" s="98"/>
      <c r="F339" s="98"/>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93"/>
      <c r="D340" s="98"/>
      <c r="E340" s="98"/>
      <c r="F340" s="98"/>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93"/>
      <c r="D341" s="98"/>
      <c r="E341" s="98"/>
      <c r="F341" s="98"/>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93"/>
      <c r="D342" s="98"/>
      <c r="E342" s="98"/>
      <c r="F342" s="98"/>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93"/>
      <c r="D343" s="98"/>
      <c r="E343" s="98"/>
      <c r="F343" s="98"/>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93"/>
      <c r="D344" s="98"/>
      <c r="E344" s="98"/>
      <c r="F344" s="98"/>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93"/>
      <c r="D345" s="98"/>
      <c r="E345" s="98"/>
      <c r="F345" s="98"/>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93"/>
      <c r="D346" s="98"/>
      <c r="E346" s="98"/>
      <c r="F346" s="98"/>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93"/>
      <c r="D347" s="98"/>
      <c r="E347" s="98"/>
      <c r="F347" s="98"/>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93"/>
      <c r="D348" s="98"/>
      <c r="E348" s="98"/>
      <c r="F348" s="98"/>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93"/>
      <c r="D349" s="98"/>
      <c r="E349" s="98"/>
      <c r="F349" s="98"/>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93"/>
      <c r="D350" s="98"/>
      <c r="E350" s="98"/>
      <c r="F350" s="98"/>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93"/>
      <c r="D351" s="98"/>
      <c r="E351" s="98"/>
      <c r="F351" s="98"/>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93"/>
      <c r="D352" s="98"/>
      <c r="E352" s="98"/>
      <c r="F352" s="98"/>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93"/>
      <c r="D353" s="98"/>
      <c r="E353" s="98"/>
      <c r="F353" s="98"/>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93"/>
      <c r="D354" s="98"/>
      <c r="E354" s="98"/>
      <c r="F354" s="98"/>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93"/>
      <c r="D355" s="98"/>
      <c r="E355" s="98"/>
      <c r="F355" s="98"/>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93"/>
      <c r="D356" s="98"/>
      <c r="E356" s="98"/>
      <c r="F356" s="98"/>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93"/>
      <c r="D357" s="98"/>
      <c r="E357" s="98"/>
      <c r="F357" s="98"/>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93"/>
      <c r="D358" s="98"/>
      <c r="E358" s="98"/>
      <c r="F358" s="98"/>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93"/>
      <c r="D359" s="98"/>
      <c r="E359" s="98"/>
      <c r="F359" s="98"/>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93"/>
      <c r="D360" s="98"/>
      <c r="E360" s="98"/>
      <c r="F360" s="98"/>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93"/>
      <c r="D361" s="98"/>
      <c r="E361" s="98"/>
      <c r="F361" s="98"/>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93"/>
      <c r="D362" s="98"/>
      <c r="E362" s="98"/>
      <c r="F362" s="98"/>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93"/>
      <c r="D363" s="98"/>
      <c r="E363" s="98"/>
      <c r="F363" s="98"/>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93"/>
      <c r="D364" s="98"/>
      <c r="E364" s="98"/>
      <c r="F364" s="98"/>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93"/>
      <c r="D365" s="98"/>
      <c r="E365" s="98"/>
      <c r="F365" s="98"/>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93"/>
      <c r="D366" s="98"/>
      <c r="E366" s="98"/>
      <c r="F366" s="98"/>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93"/>
      <c r="D367" s="98"/>
      <c r="E367" s="98"/>
      <c r="F367" s="98"/>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93"/>
      <c r="D368" s="98"/>
      <c r="E368" s="98"/>
      <c r="F368" s="98"/>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93"/>
      <c r="D369" s="98"/>
      <c r="E369" s="98"/>
      <c r="F369" s="98"/>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93"/>
      <c r="D370" s="98"/>
      <c r="E370" s="98"/>
      <c r="F370" s="98"/>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93"/>
      <c r="D371" s="98"/>
      <c r="E371" s="98"/>
      <c r="F371" s="98"/>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93"/>
      <c r="D372" s="98"/>
      <c r="E372" s="98"/>
      <c r="F372" s="98"/>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93"/>
      <c r="D373" s="98"/>
      <c r="E373" s="98"/>
      <c r="F373" s="98"/>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93"/>
      <c r="D374" s="98"/>
      <c r="E374" s="98"/>
      <c r="F374" s="98"/>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93"/>
      <c r="D375" s="98"/>
      <c r="E375" s="98"/>
      <c r="F375" s="98"/>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93"/>
      <c r="D376" s="98"/>
      <c r="E376" s="98"/>
      <c r="F376" s="98"/>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93"/>
      <c r="D377" s="98"/>
      <c r="E377" s="98"/>
      <c r="F377" s="98"/>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93"/>
      <c r="D378" s="98"/>
      <c r="E378" s="98"/>
      <c r="F378" s="98"/>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93"/>
      <c r="D379" s="98"/>
      <c r="E379" s="98"/>
      <c r="F379" s="98"/>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93"/>
      <c r="D380" s="98"/>
      <c r="E380" s="98"/>
      <c r="F380" s="98"/>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93"/>
      <c r="D381" s="98"/>
      <c r="E381" s="98"/>
      <c r="F381" s="98"/>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93"/>
      <c r="D382" s="98"/>
      <c r="E382" s="98"/>
      <c r="F382" s="98"/>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93"/>
      <c r="D383" s="98"/>
      <c r="E383" s="98"/>
      <c r="F383" s="98"/>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93"/>
      <c r="D384" s="98"/>
      <c r="E384" s="98"/>
      <c r="F384" s="98"/>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93"/>
      <c r="D385" s="98"/>
      <c r="E385" s="98"/>
      <c r="F385" s="98"/>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93"/>
      <c r="D386" s="98"/>
      <c r="E386" s="98"/>
      <c r="F386" s="98"/>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93"/>
      <c r="D387" s="98"/>
      <c r="E387" s="98"/>
      <c r="F387" s="98"/>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93"/>
      <c r="D388" s="98"/>
      <c r="E388" s="98"/>
      <c r="F388" s="98"/>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93"/>
      <c r="D389" s="98"/>
      <c r="E389" s="98"/>
      <c r="F389" s="98"/>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93"/>
      <c r="D390" s="98"/>
      <c r="E390" s="98"/>
      <c r="F390" s="98"/>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93"/>
      <c r="D391" s="98"/>
      <c r="E391" s="98"/>
      <c r="F391" s="98"/>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93"/>
      <c r="D392" s="98"/>
      <c r="E392" s="98"/>
      <c r="F392" s="98"/>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93"/>
      <c r="D393" s="98"/>
      <c r="E393" s="98"/>
      <c r="F393" s="98"/>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93"/>
      <c r="D394" s="98"/>
      <c r="E394" s="98"/>
      <c r="F394" s="98"/>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93"/>
      <c r="D395" s="98"/>
      <c r="E395" s="98"/>
      <c r="F395" s="98"/>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93"/>
      <c r="D396" s="98"/>
      <c r="E396" s="98"/>
      <c r="F396" s="98"/>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93"/>
      <c r="D397" s="98"/>
      <c r="E397" s="98"/>
      <c r="F397" s="98"/>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93"/>
      <c r="D398" s="98"/>
      <c r="E398" s="98"/>
      <c r="F398" s="98"/>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93"/>
      <c r="D399" s="98"/>
      <c r="E399" s="98"/>
      <c r="F399" s="98"/>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93"/>
      <c r="D400" s="98"/>
      <c r="E400" s="98"/>
      <c r="F400" s="98"/>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93"/>
      <c r="D401" s="98"/>
      <c r="E401" s="98"/>
      <c r="F401" s="98"/>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93"/>
      <c r="D402" s="98"/>
      <c r="E402" s="98"/>
      <c r="F402" s="98"/>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93"/>
      <c r="D403" s="98"/>
      <c r="E403" s="98"/>
      <c r="F403" s="98"/>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93"/>
      <c r="D404" s="98"/>
      <c r="E404" s="98"/>
      <c r="F404" s="98"/>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93"/>
      <c r="D405" s="98"/>
      <c r="E405" s="98"/>
      <c r="F405" s="98"/>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93"/>
      <c r="D406" s="98"/>
      <c r="E406" s="98"/>
      <c r="F406" s="98"/>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93"/>
      <c r="D407" s="98"/>
      <c r="E407" s="98"/>
      <c r="F407" s="98"/>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93"/>
      <c r="D408" s="98"/>
      <c r="E408" s="98"/>
      <c r="F408" s="98"/>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93"/>
      <c r="D409" s="98"/>
      <c r="E409" s="98"/>
      <c r="F409" s="98"/>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93"/>
      <c r="D410" s="98"/>
      <c r="E410" s="98"/>
      <c r="F410" s="98"/>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93"/>
      <c r="D411" s="98"/>
      <c r="E411" s="98"/>
      <c r="F411" s="98"/>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93"/>
      <c r="D412" s="98"/>
      <c r="E412" s="98"/>
      <c r="F412" s="98"/>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93"/>
      <c r="D413" s="98"/>
      <c r="E413" s="98"/>
      <c r="F413" s="98"/>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93"/>
      <c r="D414" s="98"/>
      <c r="E414" s="98"/>
      <c r="F414" s="98"/>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93"/>
      <c r="D415" s="98"/>
      <c r="E415" s="98"/>
      <c r="F415" s="98"/>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93"/>
      <c r="D416" s="98"/>
      <c r="E416" s="98"/>
      <c r="F416" s="98"/>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93"/>
      <c r="D417" s="98"/>
      <c r="E417" s="98"/>
      <c r="F417" s="98"/>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93"/>
      <c r="D418" s="98"/>
      <c r="E418" s="98"/>
      <c r="F418" s="98"/>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93"/>
      <c r="D419" s="98"/>
      <c r="E419" s="98"/>
      <c r="F419" s="98"/>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93"/>
      <c r="D420" s="98"/>
      <c r="E420" s="98"/>
      <c r="F420" s="98"/>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93"/>
      <c r="D421" s="98"/>
      <c r="E421" s="98"/>
      <c r="F421" s="98"/>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93"/>
      <c r="D422" s="98"/>
      <c r="E422" s="98"/>
      <c r="F422" s="98"/>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93"/>
      <c r="D423" s="98"/>
      <c r="E423" s="98"/>
      <c r="F423" s="98"/>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93"/>
      <c r="D424" s="98"/>
      <c r="E424" s="98"/>
      <c r="F424" s="98"/>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93"/>
      <c r="D425" s="98"/>
      <c r="E425" s="98"/>
      <c r="F425" s="98"/>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93"/>
      <c r="D426" s="98"/>
      <c r="E426" s="98"/>
      <c r="F426" s="98"/>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93"/>
      <c r="D427" s="98"/>
      <c r="E427" s="98"/>
      <c r="F427" s="98"/>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93"/>
      <c r="D428" s="98"/>
      <c r="E428" s="98"/>
      <c r="F428" s="98"/>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93"/>
      <c r="D429" s="98"/>
      <c r="E429" s="98"/>
      <c r="F429" s="98"/>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93"/>
      <c r="D430" s="98"/>
      <c r="E430" s="98"/>
      <c r="F430" s="98"/>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93"/>
      <c r="D431" s="98"/>
      <c r="E431" s="98"/>
      <c r="F431" s="98"/>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93"/>
      <c r="D432" s="98"/>
      <c r="E432" s="98"/>
      <c r="F432" s="98"/>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93"/>
      <c r="D433" s="98"/>
      <c r="E433" s="98"/>
      <c r="F433" s="98"/>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93"/>
      <c r="D434" s="98"/>
      <c r="E434" s="98"/>
      <c r="F434" s="98"/>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93"/>
      <c r="D435" s="98"/>
      <c r="E435" s="98"/>
      <c r="F435" s="98"/>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93"/>
      <c r="D436" s="98"/>
      <c r="E436" s="98"/>
      <c r="F436" s="98"/>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93"/>
      <c r="D437" s="98"/>
      <c r="E437" s="98"/>
      <c r="F437" s="98"/>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93"/>
      <c r="D438" s="98"/>
      <c r="E438" s="98"/>
      <c r="F438" s="98"/>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93"/>
      <c r="D439" s="98"/>
      <c r="E439" s="98"/>
      <c r="F439" s="98"/>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93"/>
      <c r="D440" s="98"/>
      <c r="E440" s="98"/>
      <c r="F440" s="98"/>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93"/>
      <c r="D441" s="98"/>
      <c r="E441" s="98"/>
      <c r="F441" s="98"/>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93"/>
      <c r="D442" s="98"/>
      <c r="E442" s="98"/>
      <c r="F442" s="98"/>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93"/>
      <c r="D443" s="98"/>
      <c r="E443" s="98"/>
      <c r="F443" s="98"/>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93"/>
      <c r="D444" s="98"/>
      <c r="E444" s="98"/>
      <c r="F444" s="98"/>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93"/>
      <c r="D445" s="98"/>
      <c r="E445" s="98"/>
      <c r="F445" s="98"/>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93"/>
      <c r="D446" s="98"/>
      <c r="E446" s="98"/>
      <c r="F446" s="98"/>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93"/>
      <c r="D447" s="98"/>
      <c r="E447" s="98"/>
      <c r="F447" s="98"/>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93"/>
      <c r="D448" s="98"/>
      <c r="E448" s="98"/>
      <c r="F448" s="98"/>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93"/>
      <c r="D449" s="98"/>
      <c r="E449" s="98"/>
      <c r="F449" s="98"/>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93"/>
      <c r="D450" s="98"/>
      <c r="E450" s="98"/>
      <c r="F450" s="98"/>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93"/>
      <c r="D451" s="98"/>
      <c r="E451" s="98"/>
      <c r="F451" s="98"/>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93"/>
      <c r="D452" s="98"/>
      <c r="E452" s="98"/>
      <c r="F452" s="98"/>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93"/>
      <c r="D453" s="98"/>
      <c r="E453" s="98"/>
      <c r="F453" s="98"/>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93"/>
      <c r="D454" s="98"/>
      <c r="E454" s="98"/>
      <c r="F454" s="98"/>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93"/>
      <c r="D455" s="98"/>
      <c r="E455" s="98"/>
      <c r="F455" s="98"/>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93"/>
      <c r="D456" s="98"/>
      <c r="E456" s="98"/>
      <c r="F456" s="98"/>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93"/>
      <c r="D457" s="98"/>
      <c r="E457" s="98"/>
      <c r="F457" s="98"/>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93"/>
      <c r="D458" s="98"/>
      <c r="E458" s="98"/>
      <c r="F458" s="98"/>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93"/>
      <c r="D459" s="98"/>
      <c r="E459" s="98"/>
      <c r="F459" s="98"/>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93"/>
      <c r="D460" s="98"/>
      <c r="E460" s="98"/>
      <c r="F460" s="98"/>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93"/>
      <c r="D461" s="98"/>
      <c r="E461" s="98"/>
      <c r="F461" s="98"/>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93"/>
      <c r="D462" s="98"/>
      <c r="E462" s="98"/>
      <c r="F462" s="98"/>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93"/>
      <c r="D463" s="98"/>
      <c r="E463" s="98"/>
      <c r="F463" s="98"/>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93"/>
      <c r="D464" s="98"/>
      <c r="E464" s="98"/>
      <c r="F464" s="98"/>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93"/>
      <c r="D465" s="98"/>
      <c r="E465" s="98"/>
      <c r="F465" s="98"/>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93"/>
      <c r="D466" s="98"/>
      <c r="E466" s="98"/>
      <c r="F466" s="98"/>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93"/>
      <c r="D467" s="98"/>
      <c r="E467" s="98"/>
      <c r="F467" s="98"/>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93"/>
      <c r="D468" s="98"/>
      <c r="E468" s="98"/>
      <c r="F468" s="98"/>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93"/>
      <c r="D469" s="98"/>
      <c r="E469" s="98"/>
      <c r="F469" s="98"/>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93"/>
      <c r="D470" s="98"/>
      <c r="E470" s="98"/>
      <c r="F470" s="98"/>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93"/>
      <c r="D471" s="98"/>
      <c r="E471" s="98"/>
      <c r="F471" s="98"/>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93"/>
      <c r="D472" s="98"/>
      <c r="E472" s="98"/>
      <c r="F472" s="98"/>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93"/>
      <c r="D473" s="98"/>
      <c r="E473" s="98"/>
      <c r="F473" s="98"/>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93"/>
      <c r="D474" s="98"/>
      <c r="E474" s="98"/>
      <c r="F474" s="98"/>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93"/>
      <c r="D475" s="98"/>
      <c r="E475" s="98"/>
      <c r="F475" s="98"/>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93"/>
      <c r="D476" s="98"/>
      <c r="E476" s="98"/>
      <c r="F476" s="98"/>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93"/>
      <c r="D477" s="98"/>
      <c r="E477" s="98"/>
      <c r="F477" s="98"/>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93"/>
      <c r="D478" s="98"/>
      <c r="E478" s="98"/>
      <c r="F478" s="98"/>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93"/>
      <c r="D479" s="98"/>
      <c r="E479" s="98"/>
      <c r="F479" s="98"/>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93"/>
      <c r="D480" s="98"/>
      <c r="E480" s="98"/>
      <c r="F480" s="98"/>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93"/>
      <c r="D481" s="98"/>
      <c r="E481" s="98"/>
      <c r="F481" s="98"/>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93"/>
      <c r="D482" s="98"/>
      <c r="E482" s="98"/>
      <c r="F482" s="98"/>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93"/>
      <c r="D483" s="98"/>
      <c r="E483" s="98"/>
      <c r="F483" s="98"/>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93"/>
      <c r="D484" s="98"/>
      <c r="E484" s="98"/>
      <c r="F484" s="98"/>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93"/>
      <c r="D485" s="98"/>
      <c r="E485" s="98"/>
      <c r="F485" s="98"/>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93"/>
      <c r="D486" s="98"/>
      <c r="E486" s="98"/>
      <c r="F486" s="98"/>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93"/>
      <c r="D487" s="98"/>
      <c r="E487" s="98"/>
      <c r="F487" s="98"/>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93"/>
      <c r="D488" s="98"/>
      <c r="E488" s="98"/>
      <c r="F488" s="98"/>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93"/>
      <c r="D489" s="98"/>
      <c r="E489" s="98"/>
      <c r="F489" s="98"/>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93"/>
      <c r="D490" s="98"/>
      <c r="E490" s="98"/>
      <c r="F490" s="98"/>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93"/>
      <c r="D491" s="98"/>
      <c r="E491" s="98"/>
      <c r="F491" s="98"/>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93"/>
      <c r="D492" s="98"/>
      <c r="E492" s="98"/>
      <c r="F492" s="98"/>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93"/>
      <c r="D493" s="98"/>
      <c r="E493" s="98"/>
      <c r="F493" s="98"/>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93"/>
      <c r="D494" s="98"/>
      <c r="E494" s="98"/>
      <c r="F494" s="98"/>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93"/>
      <c r="D495" s="98"/>
      <c r="E495" s="98"/>
      <c r="F495" s="98"/>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93"/>
      <c r="D496" s="98"/>
      <c r="E496" s="98"/>
      <c r="F496" s="98"/>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93"/>
      <c r="D497" s="98"/>
      <c r="E497" s="98"/>
      <c r="F497" s="98"/>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93"/>
      <c r="D498" s="98"/>
      <c r="E498" s="98"/>
      <c r="F498" s="98"/>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93"/>
      <c r="D499" s="98"/>
      <c r="E499" s="98"/>
      <c r="F499" s="98"/>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93"/>
      <c r="D500" s="98"/>
      <c r="E500" s="98"/>
      <c r="F500" s="98"/>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93"/>
      <c r="D501" s="98"/>
      <c r="E501" s="98"/>
      <c r="F501" s="98"/>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93"/>
      <c r="D502" s="98"/>
      <c r="E502" s="98"/>
      <c r="F502" s="98"/>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93"/>
      <c r="D503" s="98"/>
      <c r="E503" s="98"/>
      <c r="F503" s="98"/>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93"/>
      <c r="D504" s="98"/>
      <c r="E504" s="98"/>
      <c r="F504" s="98"/>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93"/>
      <c r="D505" s="98"/>
      <c r="E505" s="98"/>
      <c r="F505" s="98"/>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93"/>
      <c r="D506" s="98"/>
      <c r="E506" s="98"/>
      <c r="F506" s="98"/>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93"/>
      <c r="D507" s="98"/>
      <c r="E507" s="98"/>
      <c r="F507" s="98"/>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93"/>
      <c r="D508" s="98"/>
      <c r="E508" s="98"/>
      <c r="F508" s="98"/>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93"/>
      <c r="D509" s="98"/>
      <c r="E509" s="98"/>
      <c r="F509" s="98"/>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93"/>
      <c r="D510" s="98"/>
      <c r="E510" s="98"/>
      <c r="F510" s="98"/>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93"/>
      <c r="D511" s="98"/>
      <c r="E511" s="98"/>
      <c r="F511" s="98"/>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93"/>
      <c r="D512" s="98"/>
      <c r="E512" s="98"/>
      <c r="F512" s="98"/>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93"/>
      <c r="D513" s="98"/>
      <c r="E513" s="98"/>
      <c r="F513" s="98"/>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93"/>
      <c r="D514" s="98"/>
      <c r="E514" s="98"/>
      <c r="F514" s="98"/>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93"/>
      <c r="D515" s="98"/>
      <c r="E515" s="98"/>
      <c r="F515" s="98"/>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93"/>
      <c r="D516" s="98"/>
      <c r="E516" s="98"/>
      <c r="F516" s="98"/>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93"/>
      <c r="D517" s="98"/>
      <c r="E517" s="98"/>
      <c r="F517" s="98"/>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93"/>
      <c r="D518" s="98"/>
      <c r="E518" s="98"/>
      <c r="F518" s="98"/>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93"/>
      <c r="D519" s="98"/>
      <c r="E519" s="98"/>
      <c r="F519" s="98"/>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93"/>
      <c r="D520" s="98"/>
      <c r="E520" s="98"/>
      <c r="F520" s="98"/>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93"/>
      <c r="D521" s="98"/>
      <c r="E521" s="98"/>
      <c r="F521" s="98"/>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93"/>
      <c r="D522" s="98"/>
      <c r="E522" s="98"/>
      <c r="F522" s="98"/>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93"/>
      <c r="D523" s="98"/>
      <c r="E523" s="98"/>
      <c r="F523" s="98"/>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93"/>
      <c r="D524" s="98"/>
      <c r="E524" s="98"/>
      <c r="F524" s="98"/>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93"/>
      <c r="D525" s="98"/>
      <c r="E525" s="98"/>
      <c r="F525" s="98"/>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93"/>
      <c r="D526" s="98"/>
      <c r="E526" s="98"/>
      <c r="F526" s="98"/>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93"/>
      <c r="D527" s="98"/>
      <c r="E527" s="98"/>
      <c r="F527" s="98"/>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93"/>
      <c r="D528" s="98"/>
      <c r="E528" s="98"/>
      <c r="F528" s="98"/>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93"/>
      <c r="D529" s="98"/>
      <c r="E529" s="98"/>
      <c r="F529" s="98"/>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93"/>
      <c r="D530" s="98"/>
      <c r="E530" s="98"/>
      <c r="F530" s="98"/>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93"/>
      <c r="D531" s="98"/>
      <c r="E531" s="98"/>
      <c r="F531" s="98"/>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93"/>
      <c r="D532" s="98"/>
      <c r="E532" s="98"/>
      <c r="F532" s="98"/>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93"/>
      <c r="D533" s="98"/>
      <c r="E533" s="98"/>
      <c r="F533" s="98"/>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93"/>
      <c r="D534" s="98"/>
      <c r="E534" s="98"/>
      <c r="F534" s="98"/>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93"/>
      <c r="D535" s="98"/>
      <c r="E535" s="98"/>
      <c r="F535" s="98"/>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93"/>
      <c r="D536" s="98"/>
      <c r="E536" s="98"/>
      <c r="F536" s="98"/>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93"/>
      <c r="D537" s="98"/>
      <c r="E537" s="98"/>
      <c r="F537" s="98"/>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93"/>
      <c r="D538" s="98"/>
      <c r="E538" s="98"/>
      <c r="F538" s="98"/>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93"/>
      <c r="D539" s="98"/>
      <c r="E539" s="98"/>
      <c r="F539" s="98"/>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93"/>
      <c r="D540" s="98"/>
      <c r="E540" s="98"/>
      <c r="F540" s="98"/>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93"/>
      <c r="D541" s="98"/>
      <c r="E541" s="98"/>
      <c r="F541" s="98"/>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93"/>
      <c r="D542" s="98"/>
      <c r="E542" s="98"/>
      <c r="F542" s="98"/>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93"/>
      <c r="D543" s="98"/>
      <c r="E543" s="98"/>
      <c r="F543" s="98"/>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93"/>
      <c r="D544" s="98"/>
      <c r="E544" s="98"/>
      <c r="F544" s="98"/>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93"/>
      <c r="D545" s="98"/>
      <c r="E545" s="98"/>
      <c r="F545" s="98"/>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93"/>
      <c r="D546" s="98"/>
      <c r="E546" s="98"/>
      <c r="F546" s="98"/>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93"/>
      <c r="D547" s="98"/>
      <c r="E547" s="98"/>
      <c r="F547" s="98"/>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93"/>
      <c r="D548" s="98"/>
      <c r="E548" s="98"/>
      <c r="F548" s="98"/>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93"/>
      <c r="D549" s="98"/>
      <c r="E549" s="98"/>
      <c r="F549" s="98"/>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93"/>
      <c r="D550" s="98"/>
      <c r="E550" s="98"/>
      <c r="F550" s="98"/>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93"/>
      <c r="D551" s="98"/>
      <c r="E551" s="98"/>
      <c r="F551" s="98"/>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93"/>
      <c r="D552" s="98"/>
      <c r="E552" s="98"/>
      <c r="F552" s="98"/>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93"/>
      <c r="D553" s="98"/>
      <c r="E553" s="98"/>
      <c r="F553" s="98"/>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93"/>
      <c r="D554" s="98"/>
      <c r="E554" s="98"/>
      <c r="F554" s="98"/>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93"/>
      <c r="D555" s="98"/>
      <c r="E555" s="98"/>
      <c r="F555" s="98"/>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93"/>
      <c r="D556" s="98"/>
      <c r="E556" s="98"/>
      <c r="F556" s="98"/>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93"/>
      <c r="D557" s="98"/>
      <c r="E557" s="98"/>
      <c r="F557" s="98"/>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93"/>
      <c r="D558" s="98"/>
      <c r="E558" s="98"/>
      <c r="F558" s="98"/>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93"/>
      <c r="D559" s="98"/>
      <c r="E559" s="98"/>
      <c r="F559" s="98"/>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93"/>
      <c r="D560" s="98"/>
      <c r="E560" s="98"/>
      <c r="F560" s="98"/>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93"/>
      <c r="D561" s="98"/>
      <c r="E561" s="98"/>
      <c r="F561" s="98"/>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93"/>
      <c r="D562" s="98"/>
      <c r="E562" s="98"/>
      <c r="F562" s="98"/>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93"/>
      <c r="D563" s="98"/>
      <c r="E563" s="98"/>
      <c r="F563" s="98"/>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93"/>
      <c r="D564" s="98"/>
      <c r="E564" s="98"/>
      <c r="F564" s="98"/>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93"/>
      <c r="D565" s="98"/>
      <c r="E565" s="98"/>
      <c r="F565" s="98"/>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93"/>
      <c r="D566" s="98"/>
      <c r="E566" s="98"/>
      <c r="F566" s="98"/>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93"/>
      <c r="D567" s="98"/>
      <c r="E567" s="98"/>
      <c r="F567" s="98"/>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93"/>
      <c r="D568" s="98"/>
      <c r="E568" s="98"/>
      <c r="F568" s="98"/>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93"/>
      <c r="D569" s="98"/>
      <c r="E569" s="98"/>
      <c r="F569" s="98"/>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93"/>
      <c r="D570" s="98"/>
      <c r="E570" s="98"/>
      <c r="F570" s="98"/>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93"/>
      <c r="D571" s="98"/>
      <c r="E571" s="98"/>
      <c r="F571" s="98"/>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93"/>
      <c r="D572" s="98"/>
      <c r="E572" s="98"/>
      <c r="F572" s="98"/>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93"/>
      <c r="D573" s="98"/>
      <c r="E573" s="98"/>
      <c r="F573" s="98"/>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93"/>
      <c r="D574" s="98"/>
      <c r="E574" s="98"/>
      <c r="F574" s="98"/>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93"/>
      <c r="D575" s="98"/>
      <c r="E575" s="98"/>
      <c r="F575" s="98"/>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93"/>
      <c r="D576" s="98"/>
      <c r="E576" s="98"/>
      <c r="F576" s="98"/>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93"/>
      <c r="D577" s="98"/>
      <c r="E577" s="98"/>
      <c r="F577" s="98"/>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93"/>
      <c r="D578" s="98"/>
      <c r="E578" s="98"/>
      <c r="F578" s="98"/>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93"/>
      <c r="D579" s="98"/>
      <c r="E579" s="98"/>
      <c r="F579" s="98"/>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93"/>
      <c r="D580" s="98"/>
      <c r="E580" s="98"/>
      <c r="F580" s="98"/>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93"/>
      <c r="D581" s="98"/>
      <c r="E581" s="98"/>
      <c r="F581" s="98"/>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93"/>
      <c r="D582" s="98"/>
      <c r="E582" s="98"/>
      <c r="F582" s="98"/>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93"/>
      <c r="D583" s="98"/>
      <c r="E583" s="98"/>
      <c r="F583" s="98"/>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93"/>
      <c r="D584" s="98"/>
      <c r="E584" s="98"/>
      <c r="F584" s="98"/>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93"/>
      <c r="D585" s="98"/>
      <c r="E585" s="98"/>
      <c r="F585" s="98"/>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93"/>
      <c r="D586" s="98"/>
      <c r="E586" s="98"/>
      <c r="F586" s="98"/>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93"/>
      <c r="D587" s="98"/>
      <c r="E587" s="98"/>
      <c r="F587" s="98"/>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93"/>
      <c r="D588" s="98"/>
      <c r="E588" s="98"/>
      <c r="F588" s="98"/>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93"/>
      <c r="D589" s="98"/>
      <c r="E589" s="98"/>
      <c r="F589" s="98"/>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93"/>
      <c r="D590" s="98"/>
      <c r="E590" s="98"/>
      <c r="F590" s="98"/>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93"/>
      <c r="D591" s="98"/>
      <c r="E591" s="98"/>
      <c r="F591" s="98"/>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93"/>
      <c r="D592" s="98"/>
      <c r="E592" s="98"/>
      <c r="F592" s="98"/>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93"/>
      <c r="D593" s="98"/>
      <c r="E593" s="98"/>
      <c r="F593" s="98"/>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93"/>
      <c r="D594" s="98"/>
      <c r="E594" s="98"/>
      <c r="F594" s="98"/>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93"/>
      <c r="D595" s="98"/>
      <c r="E595" s="98"/>
      <c r="F595" s="98"/>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93"/>
      <c r="D596" s="98"/>
      <c r="E596" s="98"/>
      <c r="F596" s="98"/>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93"/>
      <c r="D597" s="98"/>
      <c r="E597" s="98"/>
      <c r="F597" s="98"/>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93"/>
      <c r="D598" s="98"/>
      <c r="E598" s="98"/>
      <c r="F598" s="98"/>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93"/>
      <c r="D599" s="98"/>
      <c r="E599" s="98"/>
      <c r="F599" s="98"/>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93"/>
      <c r="D600" s="98"/>
      <c r="E600" s="98"/>
      <c r="F600" s="98"/>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93"/>
      <c r="D601" s="98"/>
      <c r="E601" s="98"/>
      <c r="F601" s="98"/>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93"/>
      <c r="D602" s="98"/>
      <c r="E602" s="98"/>
      <c r="F602" s="98"/>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93"/>
      <c r="D603" s="98"/>
      <c r="E603" s="98"/>
      <c r="F603" s="98"/>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93"/>
      <c r="D604" s="98"/>
      <c r="E604" s="98"/>
      <c r="F604" s="98"/>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93"/>
      <c r="D605" s="98"/>
      <c r="E605" s="98"/>
      <c r="F605" s="98"/>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93"/>
      <c r="D606" s="98"/>
      <c r="E606" s="98"/>
      <c r="F606" s="98"/>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93"/>
      <c r="D607" s="98"/>
      <c r="E607" s="98"/>
      <c r="F607" s="98"/>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93"/>
      <c r="D608" s="98"/>
      <c r="E608" s="98"/>
      <c r="F608" s="98"/>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93"/>
      <c r="D609" s="98"/>
      <c r="E609" s="98"/>
      <c r="F609" s="98"/>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93"/>
      <c r="D610" s="98"/>
      <c r="E610" s="98"/>
      <c r="F610" s="98"/>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93"/>
      <c r="D611" s="98"/>
      <c r="E611" s="98"/>
      <c r="F611" s="98"/>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93"/>
      <c r="D612" s="98"/>
      <c r="E612" s="98"/>
      <c r="F612" s="98"/>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93"/>
      <c r="D613" s="98"/>
      <c r="E613" s="98"/>
      <c r="F613" s="98"/>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93"/>
      <c r="D614" s="98"/>
      <c r="E614" s="98"/>
      <c r="F614" s="98"/>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93"/>
      <c r="D615" s="98"/>
      <c r="E615" s="98"/>
      <c r="F615" s="98"/>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93"/>
      <c r="D616" s="98"/>
      <c r="E616" s="98"/>
      <c r="F616" s="98"/>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93"/>
      <c r="D617" s="98"/>
      <c r="E617" s="98"/>
      <c r="F617" s="98"/>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93"/>
      <c r="D618" s="98"/>
      <c r="E618" s="98"/>
      <c r="F618" s="98"/>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93"/>
      <c r="D619" s="98"/>
      <c r="E619" s="98"/>
      <c r="F619" s="98"/>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93"/>
      <c r="D620" s="98"/>
      <c r="E620" s="98"/>
      <c r="F620" s="98"/>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93"/>
      <c r="D621" s="98"/>
      <c r="E621" s="98"/>
      <c r="F621" s="98"/>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93"/>
      <c r="D622" s="98"/>
      <c r="E622" s="98"/>
      <c r="F622" s="98"/>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93"/>
      <c r="D623" s="98"/>
      <c r="E623" s="98"/>
      <c r="F623" s="98"/>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93"/>
      <c r="D624" s="98"/>
      <c r="E624" s="98"/>
      <c r="F624" s="98"/>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93"/>
      <c r="D625" s="98"/>
      <c r="E625" s="98"/>
      <c r="F625" s="98"/>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93"/>
      <c r="D626" s="98"/>
      <c r="E626" s="98"/>
      <c r="F626" s="98"/>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93"/>
      <c r="D627" s="98"/>
      <c r="E627" s="98"/>
      <c r="F627" s="98"/>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93"/>
      <c r="D628" s="98"/>
      <c r="E628" s="98"/>
      <c r="F628" s="98"/>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93"/>
      <c r="D629" s="98"/>
      <c r="E629" s="98"/>
      <c r="F629" s="98"/>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93"/>
      <c r="D630" s="98"/>
      <c r="E630" s="98"/>
      <c r="F630" s="98"/>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93"/>
      <c r="D631" s="98"/>
      <c r="E631" s="98"/>
      <c r="F631" s="98"/>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93"/>
      <c r="D632" s="98"/>
      <c r="E632" s="98"/>
      <c r="F632" s="98"/>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93"/>
      <c r="D633" s="98"/>
      <c r="E633" s="98"/>
      <c r="F633" s="98"/>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93"/>
      <c r="D634" s="98"/>
      <c r="E634" s="98"/>
      <c r="F634" s="98"/>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93"/>
      <c r="D635" s="98"/>
      <c r="E635" s="98"/>
      <c r="F635" s="98"/>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93"/>
      <c r="D636" s="98"/>
      <c r="E636" s="98"/>
      <c r="F636" s="98"/>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93"/>
      <c r="D637" s="98"/>
      <c r="E637" s="98"/>
      <c r="F637" s="98"/>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93"/>
      <c r="D638" s="98"/>
      <c r="E638" s="98"/>
      <c r="F638" s="98"/>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93"/>
      <c r="D639" s="98"/>
      <c r="E639" s="98"/>
      <c r="F639" s="98"/>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93"/>
      <c r="D640" s="98"/>
      <c r="E640" s="98"/>
      <c r="F640" s="98"/>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93"/>
      <c r="D641" s="98"/>
      <c r="E641" s="98"/>
      <c r="F641" s="98"/>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93"/>
      <c r="D642" s="98"/>
      <c r="E642" s="98"/>
      <c r="F642" s="98"/>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93"/>
      <c r="D643" s="98"/>
      <c r="E643" s="98"/>
      <c r="F643" s="98"/>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93"/>
      <c r="D644" s="98"/>
      <c r="E644" s="98"/>
      <c r="F644" s="98"/>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93"/>
      <c r="D645" s="98"/>
      <c r="E645" s="98"/>
      <c r="F645" s="98"/>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93"/>
      <c r="D646" s="98"/>
      <c r="E646" s="98"/>
      <c r="F646" s="98"/>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93"/>
      <c r="D647" s="98"/>
      <c r="E647" s="98"/>
      <c r="F647" s="98"/>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93"/>
      <c r="D648" s="98"/>
      <c r="E648" s="98"/>
      <c r="F648" s="98"/>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93"/>
      <c r="D649" s="98"/>
      <c r="E649" s="98"/>
      <c r="F649" s="98"/>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93"/>
      <c r="D650" s="98"/>
      <c r="E650" s="98"/>
      <c r="F650" s="98"/>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93"/>
      <c r="D651" s="98"/>
      <c r="E651" s="98"/>
      <c r="F651" s="98"/>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93"/>
      <c r="D652" s="98"/>
      <c r="E652" s="98"/>
      <c r="F652" s="98"/>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93"/>
      <c r="D653" s="98"/>
      <c r="E653" s="98"/>
      <c r="F653" s="98"/>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93"/>
      <c r="D654" s="98"/>
      <c r="E654" s="98"/>
      <c r="F654" s="98"/>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93"/>
      <c r="D655" s="98"/>
      <c r="E655" s="98"/>
      <c r="F655" s="98"/>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93"/>
      <c r="D656" s="98"/>
      <c r="E656" s="98"/>
      <c r="F656" s="98"/>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93"/>
      <c r="D657" s="98"/>
      <c r="E657" s="98"/>
      <c r="F657" s="98"/>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93"/>
      <c r="D658" s="98"/>
      <c r="E658" s="98"/>
      <c r="F658" s="98"/>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93"/>
      <c r="D659" s="98"/>
      <c r="E659" s="98"/>
      <c r="F659" s="98"/>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93"/>
      <c r="D660" s="98"/>
      <c r="E660" s="98"/>
      <c r="F660" s="98"/>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93"/>
      <c r="D661" s="98"/>
      <c r="E661" s="98"/>
      <c r="F661" s="98"/>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93"/>
      <c r="D662" s="98"/>
      <c r="E662" s="98"/>
      <c r="F662" s="98"/>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93"/>
      <c r="D663" s="98"/>
      <c r="E663" s="98"/>
      <c r="F663" s="98"/>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93"/>
      <c r="D664" s="98"/>
      <c r="E664" s="98"/>
      <c r="F664" s="98"/>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93"/>
      <c r="D665" s="98"/>
      <c r="E665" s="98"/>
      <c r="F665" s="98"/>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93"/>
      <c r="D666" s="98"/>
      <c r="E666" s="98"/>
      <c r="F666" s="98"/>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93"/>
      <c r="D667" s="98"/>
      <c r="E667" s="98"/>
      <c r="F667" s="98"/>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93"/>
      <c r="D668" s="98"/>
      <c r="E668" s="98"/>
      <c r="F668" s="98"/>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93"/>
      <c r="D669" s="98"/>
      <c r="E669" s="98"/>
      <c r="F669" s="98"/>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93"/>
      <c r="D670" s="98"/>
      <c r="E670" s="98"/>
      <c r="F670" s="98"/>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93"/>
      <c r="D671" s="98"/>
      <c r="E671" s="98"/>
      <c r="F671" s="98"/>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93"/>
      <c r="D672" s="98"/>
      <c r="E672" s="98"/>
      <c r="F672" s="98"/>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93"/>
      <c r="D673" s="98"/>
      <c r="E673" s="98"/>
      <c r="F673" s="98"/>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93"/>
      <c r="D674" s="98"/>
      <c r="E674" s="98"/>
      <c r="F674" s="98"/>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93"/>
      <c r="D675" s="98"/>
      <c r="E675" s="98"/>
      <c r="F675" s="98"/>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93"/>
      <c r="D676" s="98"/>
      <c r="E676" s="98"/>
      <c r="F676" s="98"/>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93"/>
      <c r="D677" s="98"/>
      <c r="E677" s="98"/>
      <c r="F677" s="98"/>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93"/>
      <c r="D678" s="98"/>
      <c r="E678" s="98"/>
      <c r="F678" s="98"/>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93"/>
      <c r="D679" s="98"/>
      <c r="E679" s="98"/>
      <c r="F679" s="98"/>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93"/>
      <c r="D680" s="98"/>
      <c r="E680" s="98"/>
      <c r="F680" s="98"/>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93"/>
      <c r="D681" s="98"/>
      <c r="E681" s="98"/>
      <c r="F681" s="98"/>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93"/>
      <c r="D682" s="98"/>
      <c r="E682" s="98"/>
      <c r="F682" s="98"/>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93"/>
      <c r="D683" s="98"/>
      <c r="E683" s="98"/>
      <c r="F683" s="98"/>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93"/>
      <c r="D684" s="98"/>
      <c r="E684" s="98"/>
      <c r="F684" s="98"/>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93"/>
      <c r="D685" s="98"/>
      <c r="E685" s="98"/>
      <c r="F685" s="98"/>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93"/>
      <c r="D686" s="98"/>
      <c r="E686" s="98"/>
      <c r="F686" s="98"/>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93"/>
      <c r="D687" s="98"/>
      <c r="E687" s="98"/>
      <c r="F687" s="98"/>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93"/>
      <c r="D688" s="98"/>
      <c r="E688" s="98"/>
      <c r="F688" s="98"/>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93"/>
      <c r="D689" s="98"/>
      <c r="E689" s="98"/>
      <c r="F689" s="98"/>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93"/>
      <c r="D690" s="98"/>
      <c r="E690" s="98"/>
      <c r="F690" s="98"/>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93"/>
      <c r="D691" s="98"/>
      <c r="E691" s="98"/>
      <c r="F691" s="98"/>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93"/>
      <c r="D692" s="98"/>
      <c r="E692" s="98"/>
      <c r="F692" s="98"/>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93"/>
      <c r="D693" s="98"/>
      <c r="E693" s="98"/>
      <c r="F693" s="98"/>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93"/>
      <c r="D694" s="98"/>
      <c r="E694" s="98"/>
      <c r="F694" s="98"/>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93"/>
      <c r="D695" s="98"/>
      <c r="E695" s="98"/>
      <c r="F695" s="98"/>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93"/>
      <c r="D696" s="98"/>
      <c r="E696" s="98"/>
      <c r="F696" s="98"/>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93"/>
      <c r="D697" s="98"/>
      <c r="E697" s="98"/>
      <c r="F697" s="98"/>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93"/>
      <c r="D698" s="98"/>
      <c r="E698" s="98"/>
      <c r="F698" s="98"/>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93"/>
      <c r="D699" s="98"/>
      <c r="E699" s="98"/>
      <c r="F699" s="98"/>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93"/>
      <c r="D700" s="98"/>
      <c r="E700" s="98"/>
      <c r="F700" s="98"/>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93"/>
      <c r="D701" s="98"/>
      <c r="E701" s="98"/>
      <c r="F701" s="98"/>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93"/>
      <c r="D702" s="98"/>
      <c r="E702" s="98"/>
      <c r="F702" s="98"/>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93"/>
      <c r="D703" s="98"/>
      <c r="E703" s="98"/>
      <c r="F703" s="98"/>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93"/>
      <c r="D704" s="98"/>
      <c r="E704" s="98"/>
      <c r="F704" s="98"/>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93"/>
      <c r="D705" s="98"/>
      <c r="E705" s="98"/>
      <c r="F705" s="98"/>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93"/>
      <c r="D706" s="98"/>
      <c r="E706" s="98"/>
      <c r="F706" s="98"/>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93"/>
      <c r="D707" s="98"/>
      <c r="E707" s="98"/>
      <c r="F707" s="98"/>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93"/>
      <c r="D708" s="98"/>
      <c r="E708" s="98"/>
      <c r="F708" s="98"/>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93"/>
      <c r="D709" s="98"/>
      <c r="E709" s="98"/>
      <c r="F709" s="98"/>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93"/>
      <c r="D710" s="98"/>
      <c r="E710" s="98"/>
      <c r="F710" s="98"/>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93"/>
      <c r="D711" s="98"/>
      <c r="E711" s="98"/>
      <c r="F711" s="98"/>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93"/>
      <c r="D712" s="98"/>
      <c r="E712" s="98"/>
      <c r="F712" s="98"/>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93"/>
      <c r="D713" s="98"/>
      <c r="E713" s="98"/>
      <c r="F713" s="98"/>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93"/>
      <c r="D714" s="98"/>
      <c r="E714" s="98"/>
      <c r="F714" s="98"/>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93"/>
      <c r="D715" s="98"/>
      <c r="E715" s="98"/>
      <c r="F715" s="98"/>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93"/>
      <c r="D716" s="98"/>
      <c r="E716" s="98"/>
      <c r="F716" s="98"/>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93"/>
      <c r="D717" s="98"/>
      <c r="E717" s="98"/>
      <c r="F717" s="98"/>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93"/>
      <c r="D718" s="98"/>
      <c r="E718" s="98"/>
      <c r="F718" s="98"/>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93"/>
      <c r="D719" s="98"/>
      <c r="E719" s="98"/>
      <c r="F719" s="98"/>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93"/>
      <c r="D720" s="98"/>
      <c r="E720" s="98"/>
      <c r="F720" s="98"/>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93"/>
      <c r="D721" s="98"/>
      <c r="E721" s="98"/>
      <c r="F721" s="98"/>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93"/>
      <c r="D722" s="98"/>
      <c r="E722" s="98"/>
      <c r="F722" s="98"/>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93"/>
      <c r="D723" s="98"/>
      <c r="E723" s="98"/>
      <c r="F723" s="98"/>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93"/>
      <c r="D724" s="98"/>
      <c r="E724" s="98"/>
      <c r="F724" s="98"/>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93"/>
      <c r="D725" s="98"/>
      <c r="E725" s="98"/>
      <c r="F725" s="98"/>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93"/>
      <c r="D726" s="98"/>
      <c r="E726" s="98"/>
      <c r="F726" s="98"/>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93"/>
      <c r="D727" s="98"/>
      <c r="E727" s="98"/>
      <c r="F727" s="98"/>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93"/>
      <c r="D728" s="98"/>
      <c r="E728" s="98"/>
      <c r="F728" s="98"/>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93"/>
      <c r="D729" s="98"/>
      <c r="E729" s="98"/>
      <c r="F729" s="98"/>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93"/>
      <c r="D730" s="98"/>
      <c r="E730" s="98"/>
      <c r="F730" s="98"/>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93"/>
      <c r="D731" s="98"/>
      <c r="E731" s="98"/>
      <c r="F731" s="98"/>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93"/>
      <c r="D732" s="98"/>
      <c r="E732" s="98"/>
      <c r="F732" s="98"/>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93"/>
      <c r="D733" s="98"/>
      <c r="E733" s="98"/>
      <c r="F733" s="98"/>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93"/>
      <c r="D734" s="98"/>
      <c r="E734" s="98"/>
      <c r="F734" s="98"/>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93"/>
      <c r="D735" s="98"/>
      <c r="E735" s="98"/>
      <c r="F735" s="98"/>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93"/>
      <c r="D736" s="98"/>
      <c r="E736" s="98"/>
      <c r="F736" s="98"/>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93"/>
      <c r="D737" s="98"/>
      <c r="E737" s="98"/>
      <c r="F737" s="98"/>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93"/>
      <c r="D738" s="98"/>
      <c r="E738" s="98"/>
      <c r="F738" s="98"/>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93"/>
      <c r="D739" s="98"/>
      <c r="E739" s="98"/>
      <c r="F739" s="98"/>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93"/>
      <c r="D740" s="98"/>
      <c r="E740" s="98"/>
      <c r="F740" s="98"/>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93"/>
      <c r="D741" s="98"/>
      <c r="E741" s="98"/>
      <c r="F741" s="98"/>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93"/>
      <c r="D742" s="98"/>
      <c r="E742" s="98"/>
      <c r="F742" s="98"/>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93"/>
      <c r="D743" s="98"/>
      <c r="E743" s="98"/>
      <c r="F743" s="98"/>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93"/>
      <c r="D744" s="98"/>
      <c r="E744" s="98"/>
      <c r="F744" s="98"/>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93"/>
      <c r="D745" s="98"/>
      <c r="E745" s="98"/>
      <c r="F745" s="98"/>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93"/>
      <c r="D746" s="98"/>
      <c r="E746" s="98"/>
      <c r="F746" s="98"/>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93"/>
      <c r="D747" s="98"/>
      <c r="E747" s="98"/>
      <c r="F747" s="98"/>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93"/>
      <c r="D748" s="98"/>
      <c r="E748" s="98"/>
      <c r="F748" s="98"/>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93"/>
      <c r="D749" s="98"/>
      <c r="E749" s="98"/>
      <c r="F749" s="98"/>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93"/>
      <c r="D750" s="98"/>
      <c r="E750" s="98"/>
      <c r="F750" s="98"/>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93"/>
      <c r="D751" s="98"/>
      <c r="E751" s="98"/>
      <c r="F751" s="98"/>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93"/>
      <c r="D752" s="98"/>
      <c r="E752" s="98"/>
      <c r="F752" s="98"/>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93"/>
      <c r="D753" s="98"/>
      <c r="E753" s="98"/>
      <c r="F753" s="98"/>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93"/>
      <c r="D754" s="98"/>
      <c r="E754" s="98"/>
      <c r="F754" s="98"/>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93"/>
      <c r="D755" s="98"/>
      <c r="E755" s="98"/>
      <c r="F755" s="98"/>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93"/>
      <c r="D756" s="98"/>
      <c r="E756" s="98"/>
      <c r="F756" s="98"/>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93"/>
      <c r="D757" s="98"/>
      <c r="E757" s="98"/>
      <c r="F757" s="98"/>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93"/>
      <c r="D758" s="98"/>
      <c r="E758" s="98"/>
      <c r="F758" s="98"/>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93"/>
      <c r="D759" s="98"/>
      <c r="E759" s="98"/>
      <c r="F759" s="98"/>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93"/>
      <c r="D760" s="98"/>
      <c r="E760" s="98"/>
      <c r="F760" s="98"/>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93"/>
      <c r="D761" s="98"/>
      <c r="E761" s="98"/>
      <c r="F761" s="98"/>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93"/>
      <c r="D762" s="98"/>
      <c r="E762" s="98"/>
      <c r="F762" s="98"/>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93"/>
      <c r="D763" s="98"/>
      <c r="E763" s="98"/>
      <c r="F763" s="98"/>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93"/>
      <c r="D764" s="98"/>
      <c r="E764" s="98"/>
      <c r="F764" s="98"/>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93"/>
      <c r="D765" s="98"/>
      <c r="E765" s="98"/>
      <c r="F765" s="98"/>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93"/>
      <c r="D766" s="98"/>
      <c r="E766" s="98"/>
      <c r="F766" s="98"/>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93"/>
      <c r="D767" s="98"/>
      <c r="E767" s="98"/>
      <c r="F767" s="98"/>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93"/>
      <c r="D768" s="98"/>
      <c r="E768" s="98"/>
      <c r="F768" s="98"/>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93"/>
      <c r="D769" s="98"/>
      <c r="E769" s="98"/>
      <c r="F769" s="98"/>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93"/>
      <c r="D770" s="98"/>
      <c r="E770" s="98"/>
      <c r="F770" s="98"/>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93"/>
      <c r="D771" s="98"/>
      <c r="E771" s="98"/>
      <c r="F771" s="98"/>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93"/>
      <c r="D772" s="98"/>
      <c r="E772" s="98"/>
      <c r="F772" s="98"/>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93"/>
      <c r="D773" s="98"/>
      <c r="E773" s="98"/>
      <c r="F773" s="98"/>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93"/>
      <c r="D774" s="98"/>
      <c r="E774" s="98"/>
      <c r="F774" s="98"/>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93"/>
      <c r="D775" s="98"/>
      <c r="E775" s="98"/>
      <c r="F775" s="98"/>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93"/>
      <c r="D776" s="98"/>
      <c r="E776" s="98"/>
      <c r="F776" s="98"/>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93"/>
      <c r="D777" s="98"/>
      <c r="E777" s="98"/>
      <c r="F777" s="98"/>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93"/>
      <c r="D778" s="98"/>
      <c r="E778" s="98"/>
      <c r="F778" s="98"/>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93"/>
      <c r="D779" s="98"/>
      <c r="E779" s="98"/>
      <c r="F779" s="98"/>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93"/>
      <c r="D780" s="98"/>
      <c r="E780" s="98"/>
      <c r="F780" s="98"/>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93"/>
      <c r="D781" s="98"/>
      <c r="E781" s="98"/>
      <c r="F781" s="98"/>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93"/>
      <c r="D782" s="98"/>
      <c r="E782" s="98"/>
      <c r="F782" s="98"/>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93"/>
      <c r="D783" s="98"/>
      <c r="E783" s="98"/>
      <c r="F783" s="98"/>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93"/>
      <c r="D784" s="98"/>
      <c r="E784" s="98"/>
      <c r="F784" s="98"/>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93"/>
      <c r="D785" s="98"/>
      <c r="E785" s="98"/>
      <c r="F785" s="98"/>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93"/>
      <c r="D786" s="98"/>
      <c r="E786" s="98"/>
      <c r="F786" s="98"/>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93"/>
      <c r="D787" s="98"/>
      <c r="E787" s="98"/>
      <c r="F787" s="98"/>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93"/>
      <c r="D788" s="98"/>
      <c r="E788" s="98"/>
      <c r="F788" s="98"/>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93"/>
      <c r="D789" s="98"/>
      <c r="E789" s="98"/>
      <c r="F789" s="98"/>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93"/>
      <c r="D790" s="98"/>
      <c r="E790" s="98"/>
      <c r="F790" s="98"/>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93"/>
      <c r="D791" s="98"/>
      <c r="E791" s="98"/>
      <c r="F791" s="98"/>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93"/>
      <c r="D792" s="98"/>
      <c r="E792" s="98"/>
      <c r="F792" s="98"/>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93"/>
      <c r="D793" s="98"/>
      <c r="E793" s="98"/>
      <c r="F793" s="98"/>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93"/>
      <c r="D794" s="98"/>
      <c r="E794" s="98"/>
      <c r="F794" s="98"/>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93"/>
      <c r="D795" s="98"/>
      <c r="E795" s="98"/>
      <c r="F795" s="98"/>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93"/>
      <c r="D796" s="98"/>
      <c r="E796" s="98"/>
      <c r="F796" s="98"/>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93"/>
      <c r="D797" s="98"/>
      <c r="E797" s="98"/>
      <c r="F797" s="98"/>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93"/>
      <c r="D798" s="98"/>
      <c r="E798" s="98"/>
      <c r="F798" s="98"/>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93"/>
      <c r="D799" s="98"/>
      <c r="E799" s="98"/>
      <c r="F799" s="98"/>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93"/>
      <c r="D800" s="98"/>
      <c r="E800" s="98"/>
      <c r="F800" s="98"/>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93"/>
      <c r="D801" s="98"/>
      <c r="E801" s="98"/>
      <c r="F801" s="98"/>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93"/>
      <c r="D802" s="98"/>
      <c r="E802" s="98"/>
      <c r="F802" s="98"/>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93"/>
      <c r="D803" s="98"/>
      <c r="E803" s="98"/>
      <c r="F803" s="98"/>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93"/>
      <c r="D804" s="98"/>
      <c r="E804" s="98"/>
      <c r="F804" s="98"/>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93"/>
      <c r="D805" s="98"/>
      <c r="E805" s="98"/>
      <c r="F805" s="98"/>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93"/>
      <c r="D806" s="98"/>
      <c r="E806" s="98"/>
      <c r="F806" s="98"/>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93"/>
      <c r="D807" s="98"/>
      <c r="E807" s="98"/>
      <c r="F807" s="98"/>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93"/>
      <c r="D808" s="98"/>
      <c r="E808" s="98"/>
      <c r="F808" s="98"/>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93"/>
      <c r="D809" s="98"/>
      <c r="E809" s="98"/>
      <c r="F809" s="98"/>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93"/>
      <c r="D810" s="98"/>
      <c r="E810" s="98"/>
      <c r="F810" s="98"/>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93"/>
      <c r="D811" s="98"/>
      <c r="E811" s="98"/>
      <c r="F811" s="98"/>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93"/>
      <c r="D812" s="98"/>
      <c r="E812" s="98"/>
      <c r="F812" s="98"/>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93"/>
      <c r="D813" s="98"/>
      <c r="E813" s="98"/>
      <c r="F813" s="98"/>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93"/>
      <c r="D814" s="98"/>
      <c r="E814" s="98"/>
      <c r="F814" s="98"/>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93"/>
      <c r="D815" s="98"/>
      <c r="E815" s="98"/>
      <c r="F815" s="98"/>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93"/>
      <c r="D816" s="98"/>
      <c r="E816" s="98"/>
      <c r="F816" s="98"/>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93"/>
      <c r="D817" s="98"/>
      <c r="E817" s="98"/>
      <c r="F817" s="98"/>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93"/>
      <c r="D818" s="98"/>
      <c r="E818" s="98"/>
      <c r="F818" s="98"/>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93"/>
      <c r="D819" s="98"/>
      <c r="E819" s="98"/>
      <c r="F819" s="98"/>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93"/>
      <c r="D820" s="98"/>
      <c r="E820" s="98"/>
      <c r="F820" s="98"/>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93"/>
      <c r="D821" s="98"/>
      <c r="E821" s="98"/>
      <c r="F821" s="98"/>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93"/>
      <c r="D822" s="98"/>
      <c r="E822" s="98"/>
      <c r="F822" s="98"/>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93"/>
      <c r="D823" s="98"/>
      <c r="E823" s="98"/>
      <c r="F823" s="98"/>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93"/>
      <c r="D824" s="98"/>
      <c r="E824" s="98"/>
      <c r="F824" s="98"/>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93"/>
      <c r="D825" s="98"/>
      <c r="E825" s="98"/>
      <c r="F825" s="98"/>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93"/>
      <c r="D826" s="98"/>
      <c r="E826" s="98"/>
      <c r="F826" s="98"/>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93"/>
      <c r="D827" s="98"/>
      <c r="E827" s="98"/>
      <c r="F827" s="98"/>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93"/>
      <c r="D828" s="98"/>
      <c r="E828" s="98"/>
      <c r="F828" s="98"/>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93"/>
      <c r="D829" s="98"/>
      <c r="E829" s="98"/>
      <c r="F829" s="98"/>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93"/>
      <c r="D830" s="98"/>
      <c r="E830" s="98"/>
      <c r="F830" s="98"/>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93"/>
      <c r="D831" s="98"/>
      <c r="E831" s="98"/>
      <c r="F831" s="98"/>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93"/>
      <c r="D832" s="98"/>
      <c r="E832" s="98"/>
      <c r="F832" s="98"/>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93"/>
      <c r="D833" s="98"/>
      <c r="E833" s="98"/>
      <c r="F833" s="98"/>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93"/>
      <c r="D834" s="98"/>
      <c r="E834" s="98"/>
      <c r="F834" s="98"/>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93"/>
      <c r="D835" s="98"/>
      <c r="E835" s="98"/>
      <c r="F835" s="98"/>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93"/>
      <c r="D836" s="98"/>
      <c r="E836" s="98"/>
      <c r="F836" s="98"/>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93"/>
      <c r="D837" s="98"/>
      <c r="E837" s="98"/>
      <c r="F837" s="98"/>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93"/>
      <c r="D838" s="98"/>
      <c r="E838" s="98"/>
      <c r="F838" s="98"/>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93"/>
      <c r="D839" s="98"/>
      <c r="E839" s="98"/>
      <c r="F839" s="98"/>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93"/>
      <c r="D840" s="98"/>
      <c r="E840" s="98"/>
      <c r="F840" s="98"/>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93"/>
      <c r="D841" s="98"/>
      <c r="E841" s="98"/>
      <c r="F841" s="98"/>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93"/>
      <c r="D842" s="98"/>
      <c r="E842" s="98"/>
      <c r="F842" s="98"/>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93"/>
      <c r="D843" s="98"/>
      <c r="E843" s="98"/>
      <c r="F843" s="98"/>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93"/>
      <c r="D844" s="98"/>
      <c r="E844" s="98"/>
      <c r="F844" s="98"/>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93"/>
      <c r="D845" s="98"/>
      <c r="E845" s="98"/>
      <c r="F845" s="98"/>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93"/>
      <c r="D846" s="98"/>
      <c r="E846" s="98"/>
      <c r="F846" s="98"/>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93"/>
      <c r="D847" s="98"/>
      <c r="E847" s="98"/>
      <c r="F847" s="98"/>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93"/>
      <c r="D848" s="98"/>
      <c r="E848" s="98"/>
      <c r="F848" s="98"/>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93"/>
      <c r="D849" s="98"/>
      <c r="E849" s="98"/>
      <c r="F849" s="98"/>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93"/>
      <c r="D850" s="98"/>
      <c r="E850" s="98"/>
      <c r="F850" s="98"/>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93"/>
      <c r="D851" s="98"/>
      <c r="E851" s="98"/>
      <c r="F851" s="98"/>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93"/>
      <c r="D852" s="98"/>
      <c r="E852" s="98"/>
      <c r="F852" s="98"/>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93"/>
      <c r="D853" s="98"/>
      <c r="E853" s="98"/>
      <c r="F853" s="98"/>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93"/>
      <c r="D854" s="98"/>
      <c r="E854" s="98"/>
      <c r="F854" s="98"/>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93"/>
      <c r="D855" s="98"/>
      <c r="E855" s="98"/>
      <c r="F855" s="98"/>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93"/>
      <c r="D856" s="98"/>
      <c r="E856" s="98"/>
      <c r="F856" s="98"/>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93"/>
      <c r="D857" s="98"/>
      <c r="E857" s="98"/>
      <c r="F857" s="98"/>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93"/>
      <c r="D858" s="98"/>
      <c r="E858" s="98"/>
      <c r="F858" s="98"/>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93"/>
      <c r="D859" s="98"/>
      <c r="E859" s="98"/>
      <c r="F859" s="98"/>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93"/>
      <c r="D860" s="98"/>
      <c r="E860" s="98"/>
      <c r="F860" s="98"/>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93"/>
      <c r="D861" s="98"/>
      <c r="E861" s="98"/>
      <c r="F861" s="98"/>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93"/>
      <c r="D862" s="98"/>
      <c r="E862" s="98"/>
      <c r="F862" s="98"/>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93"/>
      <c r="D863" s="98"/>
      <c r="E863" s="98"/>
      <c r="F863" s="98"/>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93"/>
      <c r="D864" s="98"/>
      <c r="E864" s="98"/>
      <c r="F864" s="98"/>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93"/>
      <c r="D865" s="98"/>
      <c r="E865" s="98"/>
      <c r="F865" s="98"/>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93"/>
      <c r="D866" s="98"/>
      <c r="E866" s="98"/>
      <c r="F866" s="98"/>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93"/>
      <c r="D867" s="98"/>
      <c r="E867" s="98"/>
      <c r="F867" s="98"/>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93"/>
      <c r="D868" s="98"/>
      <c r="E868" s="98"/>
      <c r="F868" s="98"/>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93"/>
      <c r="D869" s="98"/>
      <c r="E869" s="98"/>
      <c r="F869" s="98"/>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93"/>
      <c r="D870" s="98"/>
      <c r="E870" s="98"/>
      <c r="F870" s="98"/>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93"/>
      <c r="D871" s="98"/>
      <c r="E871" s="98"/>
      <c r="F871" s="98"/>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93"/>
      <c r="D872" s="98"/>
      <c r="E872" s="98"/>
      <c r="F872" s="98"/>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93"/>
      <c r="D873" s="98"/>
      <c r="E873" s="98"/>
      <c r="F873" s="98"/>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93"/>
      <c r="D874" s="98"/>
      <c r="E874" s="98"/>
      <c r="F874" s="98"/>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93"/>
      <c r="D875" s="98"/>
      <c r="E875" s="98"/>
      <c r="F875" s="98"/>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93"/>
      <c r="D876" s="98"/>
      <c r="E876" s="98"/>
      <c r="F876" s="98"/>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93"/>
      <c r="D877" s="98"/>
      <c r="E877" s="98"/>
      <c r="F877" s="98"/>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93"/>
      <c r="D878" s="98"/>
      <c r="E878" s="98"/>
      <c r="F878" s="98"/>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93"/>
      <c r="D879" s="98"/>
      <c r="E879" s="98"/>
      <c r="F879" s="98"/>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93"/>
      <c r="D880" s="98"/>
      <c r="E880" s="98"/>
      <c r="F880" s="98"/>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93"/>
      <c r="D881" s="98"/>
      <c r="E881" s="98"/>
      <c r="F881" s="98"/>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93"/>
      <c r="D882" s="98"/>
      <c r="E882" s="98"/>
      <c r="F882" s="98"/>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93"/>
      <c r="D883" s="98"/>
      <c r="E883" s="98"/>
      <c r="F883" s="98"/>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93"/>
      <c r="D884" s="98"/>
      <c r="E884" s="98"/>
      <c r="F884" s="98"/>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93"/>
      <c r="D885" s="98"/>
      <c r="E885" s="98"/>
      <c r="F885" s="98"/>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93"/>
      <c r="D886" s="98"/>
      <c r="E886" s="98"/>
      <c r="F886" s="98"/>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93"/>
      <c r="D887" s="98"/>
      <c r="E887" s="98"/>
      <c r="F887" s="98"/>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93"/>
      <c r="D888" s="98"/>
      <c r="E888" s="98"/>
      <c r="F888" s="98"/>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93"/>
      <c r="D889" s="98"/>
      <c r="E889" s="98"/>
      <c r="F889" s="98"/>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93"/>
      <c r="D890" s="98"/>
      <c r="E890" s="98"/>
      <c r="F890" s="98"/>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93"/>
      <c r="D891" s="98"/>
      <c r="E891" s="98"/>
      <c r="F891" s="98"/>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93"/>
      <c r="D892" s="98"/>
      <c r="E892" s="98"/>
      <c r="F892" s="98"/>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93"/>
      <c r="D893" s="98"/>
      <c r="E893" s="98"/>
      <c r="F893" s="98"/>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93"/>
      <c r="D894" s="98"/>
      <c r="E894" s="98"/>
      <c r="F894" s="98"/>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93"/>
      <c r="D895" s="98"/>
      <c r="E895" s="98"/>
      <c r="F895" s="98"/>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93"/>
      <c r="D896" s="98"/>
      <c r="E896" s="98"/>
      <c r="F896" s="98"/>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93"/>
      <c r="D897" s="98"/>
      <c r="E897" s="98"/>
      <c r="F897" s="98"/>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93"/>
      <c r="D898" s="98"/>
      <c r="E898" s="98"/>
      <c r="F898" s="98"/>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93"/>
      <c r="D899" s="98"/>
      <c r="E899" s="98"/>
      <c r="F899" s="98"/>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93"/>
      <c r="D900" s="98"/>
      <c r="E900" s="98"/>
      <c r="F900" s="98"/>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93"/>
      <c r="D901" s="98"/>
      <c r="E901" s="98"/>
      <c r="F901" s="98"/>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93"/>
      <c r="D902" s="98"/>
      <c r="E902" s="98"/>
      <c r="F902" s="98"/>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93"/>
      <c r="D903" s="98"/>
      <c r="E903" s="98"/>
      <c r="F903" s="98"/>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93"/>
      <c r="D904" s="98"/>
      <c r="E904" s="98"/>
      <c r="F904" s="98"/>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93"/>
      <c r="D905" s="98"/>
      <c r="E905" s="98"/>
      <c r="F905" s="98"/>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93"/>
      <c r="D906" s="98"/>
      <c r="E906" s="98"/>
      <c r="F906" s="98"/>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93"/>
      <c r="D907" s="98"/>
      <c r="E907" s="98"/>
      <c r="F907" s="98"/>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93"/>
      <c r="D908" s="98"/>
      <c r="E908" s="98"/>
      <c r="F908" s="98"/>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93"/>
      <c r="D909" s="98"/>
      <c r="E909" s="98"/>
      <c r="F909" s="98"/>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93"/>
      <c r="D910" s="98"/>
      <c r="E910" s="98"/>
      <c r="F910" s="98"/>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93"/>
      <c r="D911" s="98"/>
      <c r="E911" s="98"/>
      <c r="F911" s="98"/>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93"/>
      <c r="D912" s="98"/>
      <c r="E912" s="98"/>
      <c r="F912" s="98"/>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93"/>
      <c r="D913" s="98"/>
      <c r="E913" s="98"/>
      <c r="F913" s="98"/>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93"/>
      <c r="D914" s="98"/>
      <c r="E914" s="98"/>
      <c r="F914" s="98"/>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93"/>
      <c r="D915" s="98"/>
      <c r="E915" s="98"/>
      <c r="F915" s="98"/>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93"/>
      <c r="D916" s="98"/>
      <c r="E916" s="98"/>
      <c r="F916" s="98"/>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93"/>
      <c r="D917" s="98"/>
      <c r="E917" s="98"/>
      <c r="F917" s="98"/>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93"/>
      <c r="D918" s="98"/>
      <c r="E918" s="98"/>
      <c r="F918" s="98"/>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93"/>
      <c r="D919" s="98"/>
      <c r="E919" s="98"/>
      <c r="F919" s="98"/>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93"/>
      <c r="D920" s="98"/>
      <c r="E920" s="98"/>
      <c r="F920" s="98"/>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93"/>
      <c r="D921" s="98"/>
      <c r="E921" s="98"/>
      <c r="F921" s="98"/>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93"/>
      <c r="D922" s="98"/>
      <c r="E922" s="98"/>
      <c r="F922" s="98"/>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93"/>
      <c r="D923" s="98"/>
      <c r="E923" s="98"/>
      <c r="F923" s="98"/>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93"/>
      <c r="D924" s="98"/>
      <c r="E924" s="98"/>
      <c r="F924" s="98"/>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93"/>
      <c r="D925" s="98"/>
      <c r="E925" s="98"/>
      <c r="F925" s="98"/>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93"/>
      <c r="D926" s="98"/>
      <c r="E926" s="98"/>
      <c r="F926" s="98"/>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93"/>
      <c r="D927" s="98"/>
      <c r="E927" s="98"/>
      <c r="F927" s="98"/>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93"/>
      <c r="D928" s="98"/>
      <c r="E928" s="98"/>
      <c r="F928" s="98"/>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93"/>
      <c r="D929" s="98"/>
      <c r="E929" s="98"/>
      <c r="F929" s="98"/>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93"/>
      <c r="D930" s="98"/>
      <c r="E930" s="98"/>
      <c r="F930" s="98"/>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93"/>
      <c r="D931" s="98"/>
      <c r="E931" s="98"/>
      <c r="F931" s="98"/>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93"/>
      <c r="D932" s="98"/>
      <c r="E932" s="98"/>
      <c r="F932" s="98"/>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93"/>
      <c r="D933" s="98"/>
      <c r="E933" s="98"/>
      <c r="F933" s="98"/>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93"/>
      <c r="D934" s="98"/>
      <c r="E934" s="98"/>
      <c r="F934" s="98"/>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93"/>
      <c r="D935" s="98"/>
      <c r="E935" s="98"/>
      <c r="F935" s="98"/>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93"/>
      <c r="D936" s="98"/>
      <c r="E936" s="98"/>
      <c r="F936" s="98"/>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93"/>
      <c r="D937" s="98"/>
      <c r="E937" s="98"/>
      <c r="F937" s="98"/>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93"/>
      <c r="D938" s="98"/>
      <c r="E938" s="98"/>
      <c r="F938" s="98"/>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93"/>
      <c r="D939" s="98"/>
      <c r="E939" s="98"/>
      <c r="F939" s="98"/>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93"/>
      <c r="D940" s="98"/>
      <c r="E940" s="98"/>
      <c r="F940" s="98"/>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93"/>
      <c r="D941" s="98"/>
      <c r="E941" s="98"/>
      <c r="F941" s="98"/>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93"/>
      <c r="D942" s="98"/>
      <c r="E942" s="98"/>
      <c r="F942" s="98"/>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93"/>
      <c r="D943" s="98"/>
      <c r="E943" s="98"/>
      <c r="F943" s="98"/>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93"/>
      <c r="D944" s="98"/>
      <c r="E944" s="98"/>
      <c r="F944" s="98"/>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93"/>
      <c r="D945" s="98"/>
      <c r="E945" s="98"/>
      <c r="F945" s="98"/>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93"/>
      <c r="D946" s="98"/>
      <c r="E946" s="98"/>
      <c r="F946" s="98"/>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93"/>
      <c r="D947" s="98"/>
      <c r="E947" s="98"/>
      <c r="F947" s="98"/>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93"/>
      <c r="D948" s="98"/>
      <c r="E948" s="98"/>
      <c r="F948" s="98"/>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93"/>
      <c r="D949" s="98"/>
      <c r="E949" s="98"/>
      <c r="F949" s="98"/>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93"/>
      <c r="D950" s="98"/>
      <c r="E950" s="98"/>
      <c r="F950" s="98"/>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93"/>
      <c r="D951" s="98"/>
      <c r="E951" s="98"/>
      <c r="F951" s="98"/>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93"/>
      <c r="D952" s="98"/>
      <c r="E952" s="98"/>
      <c r="F952" s="98"/>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93"/>
      <c r="D953" s="98"/>
      <c r="E953" s="98"/>
      <c r="F953" s="98"/>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93"/>
      <c r="D954" s="98"/>
      <c r="E954" s="98"/>
      <c r="F954" s="98"/>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93"/>
      <c r="D955" s="98"/>
      <c r="E955" s="98"/>
      <c r="F955" s="98"/>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93"/>
      <c r="D956" s="98"/>
      <c r="E956" s="98"/>
      <c r="F956" s="98"/>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93"/>
      <c r="D957" s="98"/>
      <c r="E957" s="98"/>
      <c r="F957" s="98"/>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93"/>
      <c r="D958" s="98"/>
      <c r="E958" s="98"/>
      <c r="F958" s="98"/>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93"/>
      <c r="D959" s="98"/>
      <c r="E959" s="98"/>
      <c r="F959" s="98"/>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93"/>
      <c r="D960" s="98"/>
      <c r="E960" s="98"/>
      <c r="F960" s="98"/>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93"/>
      <c r="D961" s="98"/>
      <c r="E961" s="98"/>
      <c r="F961" s="98"/>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93"/>
      <c r="D962" s="98"/>
      <c r="E962" s="98"/>
      <c r="F962" s="98"/>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93"/>
      <c r="D963" s="98"/>
      <c r="E963" s="98"/>
      <c r="F963" s="98"/>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93"/>
      <c r="D964" s="98"/>
      <c r="E964" s="98"/>
      <c r="F964" s="98"/>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93"/>
      <c r="D965" s="98"/>
      <c r="E965" s="98"/>
      <c r="F965" s="98"/>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93"/>
      <c r="D966" s="98"/>
      <c r="E966" s="98"/>
      <c r="F966" s="98"/>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93"/>
      <c r="D967" s="98"/>
      <c r="E967" s="98"/>
      <c r="F967" s="98"/>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93"/>
      <c r="D968" s="98"/>
      <c r="E968" s="98"/>
      <c r="F968" s="98"/>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93"/>
      <c r="D969" s="98"/>
      <c r="E969" s="98"/>
      <c r="F969" s="98"/>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93"/>
      <c r="D970" s="98"/>
      <c r="E970" s="98"/>
      <c r="F970" s="98"/>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93"/>
      <c r="D971" s="98"/>
      <c r="E971" s="98"/>
      <c r="F971" s="98"/>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93"/>
      <c r="D972" s="98"/>
      <c r="E972" s="98"/>
      <c r="F972" s="98"/>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93"/>
      <c r="D973" s="98"/>
      <c r="E973" s="98"/>
      <c r="F973" s="98"/>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93"/>
      <c r="D974" s="98"/>
      <c r="E974" s="98"/>
      <c r="F974" s="98"/>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93"/>
      <c r="D975" s="98"/>
      <c r="E975" s="98"/>
      <c r="F975" s="98"/>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93"/>
      <c r="D976" s="98"/>
      <c r="E976" s="98"/>
      <c r="F976" s="98"/>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93"/>
      <c r="D977" s="98"/>
      <c r="E977" s="98"/>
      <c r="F977" s="98"/>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93"/>
      <c r="D978" s="98"/>
      <c r="E978" s="98"/>
      <c r="F978" s="98"/>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93"/>
      <c r="D979" s="98"/>
      <c r="E979" s="98"/>
      <c r="F979" s="98"/>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93"/>
      <c r="D980" s="98"/>
      <c r="E980" s="98"/>
      <c r="F980" s="98"/>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93"/>
      <c r="D981" s="98"/>
      <c r="E981" s="98"/>
      <c r="F981" s="98"/>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93"/>
      <c r="D982" s="98"/>
      <c r="E982" s="98"/>
      <c r="F982" s="98"/>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93"/>
      <c r="D983" s="98"/>
      <c r="E983" s="98"/>
      <c r="F983" s="98"/>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93"/>
      <c r="D984" s="98"/>
      <c r="E984" s="98"/>
      <c r="F984" s="98"/>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93"/>
      <c r="D985" s="98"/>
      <c r="E985" s="98"/>
      <c r="F985" s="98"/>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93"/>
      <c r="D986" s="98"/>
      <c r="E986" s="98"/>
      <c r="F986" s="98"/>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93"/>
      <c r="D987" s="98"/>
      <c r="E987" s="98"/>
      <c r="F987" s="98"/>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93"/>
      <c r="D988" s="98"/>
      <c r="E988" s="98"/>
      <c r="F988" s="98"/>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93"/>
      <c r="D989" s="98"/>
      <c r="E989" s="98"/>
      <c r="F989" s="98"/>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93"/>
      <c r="D990" s="98"/>
      <c r="E990" s="98"/>
      <c r="F990" s="98"/>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93"/>
      <c r="D991" s="98"/>
      <c r="E991" s="98"/>
      <c r="F991" s="98"/>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93"/>
      <c r="D992" s="98"/>
      <c r="E992" s="98"/>
      <c r="F992" s="98"/>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93"/>
      <c r="D993" s="98"/>
      <c r="E993" s="98"/>
      <c r="F993" s="98"/>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93"/>
      <c r="D994" s="98"/>
      <c r="E994" s="98"/>
      <c r="F994" s="98"/>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93"/>
      <c r="D995" s="98"/>
      <c r="E995" s="98"/>
      <c r="F995" s="98"/>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93"/>
      <c r="D996" s="98"/>
      <c r="E996" s="98"/>
      <c r="F996" s="98"/>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93"/>
      <c r="D997" s="98"/>
      <c r="E997" s="98"/>
      <c r="F997" s="98"/>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93"/>
      <c r="D998" s="98"/>
      <c r="E998" s="98"/>
      <c r="F998" s="98"/>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93"/>
      <c r="D999" s="98"/>
      <c r="E999" s="98"/>
      <c r="F999" s="98"/>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93"/>
      <c r="D1000" s="98"/>
      <c r="E1000" s="98"/>
      <c r="F1000" s="98"/>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NATURE CONSERVANCY</v>
      </c>
      <c r="B1" s="4"/>
      <c r="C1" s="1">
        <f>'READ HERE FIRST'!B5</f>
        <v>2022</v>
      </c>
      <c r="D1" s="46"/>
      <c r="E1" s="47"/>
      <c r="F1" s="16"/>
      <c r="G1" s="16"/>
      <c r="H1" s="16"/>
      <c r="I1" s="16"/>
      <c r="J1" s="16"/>
      <c r="K1" s="16"/>
      <c r="L1" s="16"/>
      <c r="M1" s="16"/>
      <c r="N1" s="16"/>
      <c r="O1" s="16"/>
      <c r="P1" s="16"/>
      <c r="Q1" s="16"/>
      <c r="R1" s="16"/>
      <c r="S1" s="16"/>
      <c r="T1" s="16"/>
      <c r="U1" s="16"/>
      <c r="V1" s="16"/>
      <c r="W1" s="16"/>
      <c r="X1" s="16"/>
      <c r="Y1" s="16"/>
      <c r="Z1" s="16"/>
    </row>
    <row r="2">
      <c r="A2" s="52" t="s">
        <v>55</v>
      </c>
      <c r="B2" s="20">
        <v>1.0</v>
      </c>
      <c r="C2" s="25" t="s">
        <v>61</v>
      </c>
      <c r="D2" s="54"/>
      <c r="E2" s="55">
        <v>6.1906203E7</v>
      </c>
      <c r="F2" s="16"/>
      <c r="G2" s="16"/>
      <c r="H2" s="16"/>
      <c r="I2" s="16"/>
      <c r="J2" s="16"/>
      <c r="K2" s="16"/>
      <c r="L2" s="16"/>
      <c r="M2" s="16"/>
      <c r="N2" s="16"/>
      <c r="O2" s="16"/>
      <c r="P2" s="16"/>
      <c r="Q2" s="16"/>
      <c r="R2" s="16"/>
      <c r="S2" s="16"/>
      <c r="T2" s="16"/>
      <c r="U2" s="16"/>
      <c r="V2" s="16"/>
      <c r="W2" s="16"/>
      <c r="X2" s="16"/>
      <c r="Y2" s="16"/>
      <c r="Z2" s="16"/>
    </row>
    <row r="3">
      <c r="A3" s="38"/>
      <c r="B3" s="20">
        <v>2.0</v>
      </c>
      <c r="C3" s="25" t="s">
        <v>64</v>
      </c>
      <c r="D3" s="57"/>
      <c r="E3" s="55">
        <v>7.3478547E7</v>
      </c>
      <c r="F3" s="16"/>
      <c r="G3" s="16"/>
      <c r="H3" s="16"/>
      <c r="I3" s="16"/>
      <c r="J3" s="16"/>
      <c r="K3" s="16"/>
      <c r="L3" s="16"/>
      <c r="M3" s="16"/>
      <c r="N3" s="16"/>
      <c r="O3" s="16"/>
      <c r="P3" s="16"/>
      <c r="Q3" s="16"/>
      <c r="R3" s="16"/>
      <c r="S3" s="16"/>
      <c r="T3" s="16"/>
      <c r="U3" s="16"/>
      <c r="V3" s="16"/>
      <c r="W3" s="16"/>
      <c r="X3" s="16"/>
      <c r="Y3" s="16"/>
      <c r="Z3" s="16"/>
    </row>
    <row r="4">
      <c r="A4" s="38"/>
      <c r="B4" s="20">
        <v>3.0</v>
      </c>
      <c r="C4" s="25" t="s">
        <v>67</v>
      </c>
      <c r="D4" s="54"/>
      <c r="E4" s="55">
        <v>2.4895567E8</v>
      </c>
      <c r="F4" s="16"/>
      <c r="G4" s="16"/>
      <c r="H4" s="16"/>
      <c r="I4" s="16"/>
      <c r="J4" s="16"/>
      <c r="K4" s="16"/>
      <c r="L4" s="16"/>
      <c r="M4" s="16"/>
      <c r="N4" s="16"/>
      <c r="O4" s="16"/>
      <c r="P4" s="16"/>
      <c r="Q4" s="16"/>
      <c r="R4" s="16"/>
      <c r="S4" s="16"/>
      <c r="T4" s="16"/>
      <c r="U4" s="16"/>
      <c r="V4" s="16"/>
      <c r="W4" s="16"/>
      <c r="X4" s="16"/>
      <c r="Y4" s="16"/>
      <c r="Z4" s="16"/>
    </row>
    <row r="5">
      <c r="A5" s="38"/>
      <c r="B5" s="20">
        <v>4.0</v>
      </c>
      <c r="C5" s="25" t="s">
        <v>69</v>
      </c>
      <c r="D5" s="57"/>
      <c r="E5" s="55">
        <v>3.99143939E8</v>
      </c>
      <c r="F5" s="16"/>
      <c r="G5" s="16"/>
      <c r="H5" s="16"/>
      <c r="I5" s="16"/>
      <c r="J5" s="16"/>
      <c r="K5" s="16"/>
      <c r="L5" s="16"/>
      <c r="M5" s="16"/>
      <c r="N5" s="16"/>
      <c r="O5" s="16"/>
      <c r="P5" s="16"/>
      <c r="Q5" s="16"/>
      <c r="R5" s="16"/>
      <c r="S5" s="16"/>
      <c r="T5" s="16"/>
      <c r="U5" s="16"/>
      <c r="V5" s="16"/>
      <c r="W5" s="16"/>
      <c r="X5" s="16"/>
      <c r="Y5" s="16"/>
      <c r="Z5" s="16"/>
    </row>
    <row r="6">
      <c r="A6" s="38"/>
      <c r="B6" s="20">
        <v>5.0</v>
      </c>
      <c r="C6" s="44" t="s">
        <v>71</v>
      </c>
      <c r="D6" s="60"/>
      <c r="E6" s="55">
        <v>0.0</v>
      </c>
      <c r="F6" s="16"/>
      <c r="G6" s="16"/>
      <c r="H6" s="16"/>
      <c r="I6" s="16"/>
      <c r="J6" s="16"/>
      <c r="K6" s="16"/>
      <c r="L6" s="16"/>
      <c r="M6" s="16"/>
      <c r="N6" s="16"/>
      <c r="O6" s="16"/>
      <c r="P6" s="16"/>
      <c r="Q6" s="16"/>
      <c r="R6" s="16"/>
      <c r="S6" s="16"/>
      <c r="T6" s="16"/>
      <c r="U6" s="16"/>
      <c r="V6" s="16"/>
      <c r="W6" s="16"/>
      <c r="X6" s="16"/>
      <c r="Y6" s="16"/>
      <c r="Z6" s="16"/>
    </row>
    <row r="7">
      <c r="A7" s="38"/>
      <c r="B7" s="20">
        <v>6.0</v>
      </c>
      <c r="C7" s="44" t="s">
        <v>76</v>
      </c>
      <c r="D7" s="60"/>
      <c r="E7" s="55">
        <v>0.0</v>
      </c>
      <c r="F7" s="16"/>
      <c r="G7" s="16"/>
      <c r="H7" s="16"/>
      <c r="I7" s="16"/>
      <c r="J7" s="16"/>
      <c r="K7" s="16"/>
      <c r="L7" s="16"/>
      <c r="M7" s="16"/>
      <c r="N7" s="16"/>
      <c r="O7" s="16"/>
      <c r="P7" s="16"/>
      <c r="Q7" s="16"/>
      <c r="R7" s="16"/>
      <c r="S7" s="16"/>
      <c r="T7" s="16"/>
      <c r="U7" s="16"/>
      <c r="V7" s="16"/>
      <c r="W7" s="16"/>
      <c r="X7" s="16"/>
      <c r="Y7" s="16"/>
      <c r="Z7" s="16"/>
    </row>
    <row r="8">
      <c r="A8" s="38"/>
      <c r="B8" s="20">
        <v>7.0</v>
      </c>
      <c r="C8" s="25" t="s">
        <v>78</v>
      </c>
      <c r="D8" s="57"/>
      <c r="E8" s="55">
        <v>2.7451428E7</v>
      </c>
      <c r="F8" s="16"/>
      <c r="G8" s="16"/>
      <c r="H8" s="16"/>
      <c r="I8" s="16"/>
      <c r="J8" s="16"/>
      <c r="K8" s="16"/>
      <c r="L8" s="16"/>
      <c r="M8" s="16"/>
      <c r="N8" s="16"/>
      <c r="O8" s="16"/>
      <c r="P8" s="16"/>
      <c r="Q8" s="16"/>
      <c r="R8" s="16"/>
      <c r="S8" s="16"/>
      <c r="T8" s="16"/>
      <c r="U8" s="16"/>
      <c r="V8" s="16"/>
      <c r="W8" s="16"/>
      <c r="X8" s="16"/>
      <c r="Y8" s="16"/>
      <c r="Z8" s="16"/>
    </row>
    <row r="9">
      <c r="A9" s="38"/>
      <c r="B9" s="20">
        <v>8.0</v>
      </c>
      <c r="C9" s="25" t="s">
        <v>79</v>
      </c>
      <c r="D9" s="57"/>
      <c r="E9" s="55">
        <v>0.0</v>
      </c>
      <c r="F9" s="16"/>
      <c r="G9" s="16"/>
      <c r="H9" s="16"/>
      <c r="I9" s="16"/>
      <c r="J9" s="16"/>
      <c r="K9" s="16"/>
      <c r="L9" s="16"/>
      <c r="M9" s="16"/>
      <c r="N9" s="16"/>
      <c r="O9" s="16"/>
      <c r="P9" s="16"/>
      <c r="Q9" s="16"/>
      <c r="R9" s="16"/>
      <c r="S9" s="16"/>
      <c r="T9" s="16"/>
      <c r="U9" s="16"/>
      <c r="V9" s="16"/>
      <c r="W9" s="16"/>
      <c r="X9" s="16"/>
      <c r="Y9" s="16"/>
      <c r="Z9" s="16"/>
    </row>
    <row r="10">
      <c r="A10" s="38"/>
      <c r="B10" s="20">
        <v>9.0</v>
      </c>
      <c r="C10" s="25" t="s">
        <v>84</v>
      </c>
      <c r="D10" s="54"/>
      <c r="E10" s="55">
        <v>1.383373E7</v>
      </c>
      <c r="F10" s="16"/>
      <c r="G10" s="16"/>
      <c r="H10" s="16"/>
      <c r="I10" s="16"/>
      <c r="J10" s="16"/>
      <c r="K10" s="16"/>
      <c r="L10" s="16"/>
      <c r="M10" s="16"/>
      <c r="N10" s="16"/>
      <c r="O10" s="16"/>
      <c r="P10" s="16"/>
      <c r="Q10" s="16"/>
      <c r="R10" s="16"/>
      <c r="S10" s="16"/>
      <c r="T10" s="16"/>
      <c r="U10" s="16"/>
      <c r="V10" s="16"/>
      <c r="W10" s="16"/>
      <c r="X10" s="16"/>
      <c r="Y10" s="16"/>
      <c r="Z10" s="16"/>
    </row>
    <row r="11">
      <c r="A11" s="38"/>
      <c r="B11" s="20" t="s">
        <v>87</v>
      </c>
      <c r="C11" s="25" t="s">
        <v>88</v>
      </c>
      <c r="D11" s="55">
        <v>3.26397369E8</v>
      </c>
      <c r="E11" s="55">
        <v>0.0</v>
      </c>
      <c r="F11" s="16"/>
      <c r="G11" s="16"/>
      <c r="H11" s="16"/>
      <c r="I11" s="16"/>
      <c r="J11" s="16"/>
      <c r="K11" s="16"/>
      <c r="L11" s="16"/>
      <c r="M11" s="16"/>
      <c r="N11" s="16"/>
      <c r="O11" s="16"/>
      <c r="P11" s="16"/>
      <c r="Q11" s="16"/>
      <c r="R11" s="16"/>
      <c r="S11" s="16"/>
      <c r="T11" s="16"/>
      <c r="U11" s="16"/>
      <c r="V11" s="16"/>
      <c r="W11" s="16"/>
      <c r="X11" s="16"/>
      <c r="Y11" s="16"/>
      <c r="Z11" s="16"/>
    </row>
    <row r="12">
      <c r="A12" s="38"/>
      <c r="B12" s="20" t="s">
        <v>91</v>
      </c>
      <c r="C12" s="25" t="s">
        <v>92</v>
      </c>
      <c r="D12" s="55">
        <v>1.66555123E8</v>
      </c>
      <c r="E12" s="47">
        <f>D11-D12</f>
        <v>159842246</v>
      </c>
      <c r="F12" s="16"/>
      <c r="G12" s="16"/>
      <c r="H12" s="16"/>
      <c r="I12" s="16"/>
      <c r="J12" s="16"/>
      <c r="K12" s="16"/>
      <c r="L12" s="16"/>
      <c r="M12" s="16"/>
      <c r="N12" s="16"/>
      <c r="O12" s="16"/>
      <c r="P12" s="16"/>
      <c r="Q12" s="16"/>
      <c r="R12" s="16"/>
      <c r="S12" s="16"/>
      <c r="T12" s="16"/>
      <c r="U12" s="16"/>
      <c r="V12" s="16"/>
      <c r="W12" s="16"/>
      <c r="X12" s="16"/>
      <c r="Y12" s="16"/>
      <c r="Z12" s="16"/>
    </row>
    <row r="13">
      <c r="A13" s="38"/>
      <c r="B13" s="20">
        <v>11.0</v>
      </c>
      <c r="C13" s="25" t="s">
        <v>97</v>
      </c>
      <c r="D13" s="57"/>
      <c r="E13" s="55">
        <v>5.73510342E8</v>
      </c>
      <c r="F13" s="16"/>
      <c r="G13" s="16"/>
      <c r="H13" s="16"/>
      <c r="I13" s="16"/>
      <c r="J13" s="16"/>
      <c r="K13" s="16"/>
      <c r="L13" s="16"/>
      <c r="M13" s="16"/>
      <c r="N13" s="16"/>
      <c r="O13" s="16"/>
      <c r="P13" s="16"/>
      <c r="Q13" s="16"/>
      <c r="R13" s="16"/>
      <c r="S13" s="16"/>
      <c r="T13" s="16"/>
      <c r="U13" s="16"/>
      <c r="V13" s="16"/>
      <c r="W13" s="16"/>
      <c r="X13" s="16"/>
      <c r="Y13" s="16"/>
      <c r="Z13" s="16"/>
    </row>
    <row r="14">
      <c r="A14" s="38"/>
      <c r="B14" s="20">
        <v>12.0</v>
      </c>
      <c r="C14" s="25" t="s">
        <v>99</v>
      </c>
      <c r="D14" s="57"/>
      <c r="E14" s="55">
        <v>2.830275945E9</v>
      </c>
      <c r="F14" s="16"/>
      <c r="G14" s="16"/>
      <c r="H14" s="16"/>
      <c r="I14" s="16"/>
      <c r="J14" s="16"/>
      <c r="K14" s="16"/>
      <c r="L14" s="16"/>
      <c r="M14" s="16"/>
      <c r="N14" s="16"/>
      <c r="O14" s="16"/>
      <c r="P14" s="16"/>
      <c r="Q14" s="16"/>
      <c r="R14" s="16"/>
      <c r="S14" s="16"/>
      <c r="T14" s="16"/>
      <c r="U14" s="16"/>
      <c r="V14" s="16"/>
      <c r="W14" s="16"/>
      <c r="X14" s="16"/>
      <c r="Y14" s="16"/>
      <c r="Z14" s="16"/>
    </row>
    <row r="15">
      <c r="A15" s="38"/>
      <c r="B15" s="20">
        <v>13.0</v>
      </c>
      <c r="C15" s="25" t="s">
        <v>105</v>
      </c>
      <c r="D15" s="57"/>
      <c r="E15" s="55">
        <v>0.0</v>
      </c>
      <c r="F15" s="16"/>
      <c r="G15" s="16"/>
      <c r="H15" s="16"/>
      <c r="I15" s="16"/>
      <c r="J15" s="16"/>
      <c r="K15" s="16"/>
      <c r="L15" s="16"/>
      <c r="M15" s="16"/>
      <c r="N15" s="16"/>
      <c r="O15" s="16"/>
      <c r="P15" s="16"/>
      <c r="Q15" s="16"/>
      <c r="R15" s="16"/>
      <c r="S15" s="16"/>
      <c r="T15" s="16"/>
      <c r="U15" s="16"/>
      <c r="V15" s="16"/>
      <c r="W15" s="16"/>
      <c r="X15" s="16"/>
      <c r="Y15" s="16"/>
      <c r="Z15" s="16"/>
    </row>
    <row r="16">
      <c r="A16" s="38"/>
      <c r="B16" s="20">
        <v>14.0</v>
      </c>
      <c r="C16" s="25" t="s">
        <v>107</v>
      </c>
      <c r="D16" s="57"/>
      <c r="E16" s="55">
        <v>2476584.0</v>
      </c>
      <c r="F16" s="16"/>
      <c r="G16" s="16"/>
      <c r="H16" s="16"/>
      <c r="I16" s="16"/>
      <c r="J16" s="16"/>
      <c r="K16" s="16"/>
      <c r="L16" s="16"/>
      <c r="M16" s="16"/>
      <c r="N16" s="16"/>
      <c r="O16" s="16"/>
      <c r="P16" s="16"/>
      <c r="Q16" s="16"/>
      <c r="R16" s="16"/>
      <c r="S16" s="16"/>
      <c r="T16" s="16"/>
      <c r="U16" s="16"/>
      <c r="V16" s="16"/>
      <c r="W16" s="16"/>
      <c r="X16" s="16"/>
      <c r="Y16" s="16"/>
      <c r="Z16" s="16"/>
    </row>
    <row r="17">
      <c r="A17" s="50"/>
      <c r="B17" s="20">
        <v>15.0</v>
      </c>
      <c r="C17" s="25" t="s">
        <v>109</v>
      </c>
      <c r="D17" s="57"/>
      <c r="E17" s="55">
        <v>4.832496605E9</v>
      </c>
      <c r="F17" s="16"/>
      <c r="G17" s="16"/>
      <c r="H17" s="16"/>
      <c r="I17" s="16"/>
      <c r="J17" s="16"/>
      <c r="K17" s="16"/>
      <c r="L17" s="16"/>
      <c r="M17" s="16"/>
      <c r="N17" s="16"/>
      <c r="O17" s="16"/>
      <c r="P17" s="16"/>
      <c r="Q17" s="16"/>
      <c r="R17" s="16"/>
      <c r="S17" s="16"/>
      <c r="T17" s="16"/>
      <c r="U17" s="16"/>
      <c r="V17" s="16"/>
      <c r="W17" s="16"/>
      <c r="X17" s="16"/>
      <c r="Y17" s="16"/>
      <c r="Z17" s="16"/>
    </row>
    <row r="18">
      <c r="A18" s="58"/>
      <c r="B18" s="58">
        <v>16.0</v>
      </c>
      <c r="C18" s="61" t="s">
        <v>111</v>
      </c>
      <c r="D18" s="72"/>
      <c r="E18" s="74">
        <f>sum(E2:E17)</f>
        <v>9223371239</v>
      </c>
      <c r="F18" s="16"/>
      <c r="G18" s="16"/>
      <c r="H18" s="16"/>
      <c r="I18" s="16"/>
      <c r="J18" s="16"/>
      <c r="K18" s="16"/>
      <c r="L18" s="16"/>
      <c r="M18" s="16"/>
      <c r="N18" s="16"/>
      <c r="O18" s="16"/>
      <c r="P18" s="16"/>
      <c r="Q18" s="16"/>
      <c r="R18" s="16"/>
      <c r="S18" s="16"/>
      <c r="T18" s="16"/>
      <c r="U18" s="16"/>
      <c r="V18" s="16"/>
      <c r="W18" s="16"/>
      <c r="X18" s="16"/>
      <c r="Y18" s="16"/>
      <c r="Z18" s="16"/>
    </row>
    <row r="19">
      <c r="A19" s="19" t="s">
        <v>117</v>
      </c>
      <c r="B19" s="76">
        <v>17.0</v>
      </c>
      <c r="C19" s="77" t="s">
        <v>121</v>
      </c>
      <c r="D19" s="78"/>
      <c r="E19" s="55">
        <v>2.45037353E8</v>
      </c>
      <c r="F19" s="16"/>
      <c r="G19" s="16"/>
      <c r="H19" s="16"/>
      <c r="I19" s="16"/>
      <c r="J19" s="16"/>
      <c r="K19" s="16"/>
      <c r="L19" s="16"/>
      <c r="M19" s="16"/>
      <c r="N19" s="16"/>
      <c r="O19" s="16"/>
      <c r="P19" s="16"/>
      <c r="Q19" s="16"/>
      <c r="R19" s="16"/>
      <c r="S19" s="16"/>
      <c r="T19" s="16"/>
      <c r="U19" s="16"/>
      <c r="V19" s="16"/>
      <c r="W19" s="16"/>
      <c r="X19" s="16"/>
      <c r="Y19" s="16"/>
      <c r="Z19" s="16"/>
    </row>
    <row r="20">
      <c r="A20" s="38"/>
      <c r="B20" s="76">
        <v>18.0</v>
      </c>
      <c r="C20" s="77" t="s">
        <v>123</v>
      </c>
      <c r="D20" s="78"/>
      <c r="E20" s="55">
        <v>0.0</v>
      </c>
      <c r="F20" s="16"/>
      <c r="G20" s="16"/>
      <c r="H20" s="16"/>
      <c r="I20" s="16"/>
      <c r="J20" s="16"/>
      <c r="K20" s="16"/>
      <c r="L20" s="16"/>
      <c r="M20" s="16"/>
      <c r="N20" s="16"/>
      <c r="O20" s="16"/>
      <c r="P20" s="16"/>
      <c r="Q20" s="16"/>
      <c r="R20" s="16"/>
      <c r="S20" s="16"/>
      <c r="T20" s="16"/>
      <c r="U20" s="16"/>
      <c r="V20" s="16"/>
      <c r="W20" s="16"/>
      <c r="X20" s="16"/>
      <c r="Y20" s="16"/>
      <c r="Z20" s="16"/>
    </row>
    <row r="21">
      <c r="A21" s="38"/>
      <c r="B21" s="76">
        <v>19.0</v>
      </c>
      <c r="C21" s="77" t="s">
        <v>125</v>
      </c>
      <c r="D21" s="78"/>
      <c r="E21" s="55">
        <v>1.36868482E8</v>
      </c>
      <c r="F21" s="16"/>
      <c r="G21" s="16"/>
      <c r="H21" s="16"/>
      <c r="I21" s="16"/>
      <c r="J21" s="16"/>
      <c r="K21" s="16"/>
      <c r="L21" s="16"/>
      <c r="M21" s="16"/>
      <c r="N21" s="16"/>
      <c r="O21" s="16"/>
      <c r="P21" s="16"/>
      <c r="Q21" s="16"/>
      <c r="R21" s="16"/>
      <c r="S21" s="16"/>
      <c r="T21" s="16"/>
      <c r="U21" s="16"/>
      <c r="V21" s="16"/>
      <c r="W21" s="16"/>
      <c r="X21" s="16"/>
      <c r="Y21" s="16"/>
      <c r="Z21" s="16"/>
    </row>
    <row r="22">
      <c r="A22" s="38"/>
      <c r="B22" s="76">
        <v>20.0</v>
      </c>
      <c r="C22" s="77" t="s">
        <v>126</v>
      </c>
      <c r="D22" s="78"/>
      <c r="E22" s="55">
        <v>0.0</v>
      </c>
      <c r="F22" s="16"/>
      <c r="G22" s="16"/>
      <c r="H22" s="16"/>
      <c r="I22" s="16"/>
      <c r="J22" s="16"/>
      <c r="K22" s="16"/>
      <c r="L22" s="16"/>
      <c r="M22" s="16"/>
      <c r="N22" s="16"/>
      <c r="O22" s="16"/>
      <c r="P22" s="16"/>
      <c r="Q22" s="16"/>
      <c r="R22" s="16"/>
      <c r="S22" s="16"/>
      <c r="T22" s="16"/>
      <c r="U22" s="16"/>
      <c r="V22" s="16"/>
      <c r="W22" s="16"/>
      <c r="X22" s="16"/>
      <c r="Y22" s="16"/>
      <c r="Z22" s="16"/>
    </row>
    <row r="23">
      <c r="A23" s="38"/>
      <c r="B23" s="76">
        <v>21.0</v>
      </c>
      <c r="C23" s="77" t="s">
        <v>129</v>
      </c>
      <c r="D23" s="78"/>
      <c r="E23" s="82">
        <v>0.0</v>
      </c>
      <c r="F23" s="16"/>
      <c r="G23" s="16"/>
      <c r="H23" s="16"/>
      <c r="I23" s="16"/>
      <c r="J23" s="16"/>
      <c r="K23" s="16"/>
      <c r="L23" s="16"/>
      <c r="M23" s="16"/>
      <c r="N23" s="16"/>
      <c r="O23" s="16"/>
      <c r="P23" s="16"/>
      <c r="Q23" s="16"/>
      <c r="R23" s="16"/>
      <c r="S23" s="16"/>
      <c r="T23" s="16"/>
      <c r="U23" s="16"/>
      <c r="V23" s="16"/>
      <c r="W23" s="16"/>
      <c r="X23" s="16"/>
      <c r="Y23" s="16"/>
      <c r="Z23" s="16"/>
    </row>
    <row r="24">
      <c r="A24" s="38"/>
      <c r="B24" s="76">
        <v>22.0</v>
      </c>
      <c r="C24" s="92" t="s">
        <v>132</v>
      </c>
      <c r="D24" s="97"/>
      <c r="E24" s="82">
        <v>1.0E7</v>
      </c>
      <c r="F24" s="16"/>
      <c r="G24" s="16"/>
      <c r="H24" s="16"/>
      <c r="I24" s="16"/>
      <c r="J24" s="16"/>
      <c r="K24" s="16"/>
      <c r="L24" s="16"/>
      <c r="M24" s="16"/>
      <c r="N24" s="16"/>
      <c r="O24" s="16"/>
      <c r="P24" s="16"/>
      <c r="Q24" s="16"/>
      <c r="R24" s="16"/>
      <c r="S24" s="16"/>
      <c r="T24" s="16"/>
      <c r="U24" s="16"/>
      <c r="V24" s="16"/>
      <c r="W24" s="16"/>
      <c r="X24" s="16"/>
      <c r="Y24" s="16"/>
      <c r="Z24" s="16"/>
    </row>
    <row r="25">
      <c r="A25" s="38"/>
      <c r="B25" s="76">
        <v>23.0</v>
      </c>
      <c r="C25" s="77" t="s">
        <v>140</v>
      </c>
      <c r="D25" s="100"/>
      <c r="E25" s="82">
        <v>0.0</v>
      </c>
      <c r="F25" s="16"/>
      <c r="G25" s="16"/>
      <c r="H25" s="16"/>
      <c r="I25" s="16"/>
      <c r="J25" s="16"/>
      <c r="K25" s="16"/>
      <c r="L25" s="16"/>
      <c r="M25" s="16"/>
      <c r="N25" s="16"/>
      <c r="O25" s="16"/>
      <c r="P25" s="16"/>
      <c r="Q25" s="16"/>
      <c r="R25" s="16"/>
      <c r="S25" s="16"/>
      <c r="T25" s="16"/>
      <c r="U25" s="16"/>
      <c r="V25" s="16"/>
      <c r="W25" s="16"/>
      <c r="X25" s="16"/>
      <c r="Y25" s="16"/>
      <c r="Z25" s="16"/>
    </row>
    <row r="26">
      <c r="A26" s="38"/>
      <c r="B26" s="76">
        <v>24.0</v>
      </c>
      <c r="C26" s="77" t="s">
        <v>143</v>
      </c>
      <c r="D26" s="78"/>
      <c r="E26" s="82">
        <v>7.67007539E8</v>
      </c>
      <c r="F26" s="16"/>
      <c r="G26" s="16"/>
      <c r="H26" s="16"/>
      <c r="I26" s="16"/>
      <c r="J26" s="16"/>
      <c r="K26" s="16"/>
      <c r="L26" s="16"/>
      <c r="M26" s="16"/>
      <c r="N26" s="16"/>
      <c r="O26" s="16"/>
      <c r="P26" s="16"/>
      <c r="Q26" s="16"/>
      <c r="R26" s="16"/>
      <c r="S26" s="16"/>
      <c r="T26" s="16"/>
      <c r="U26" s="16"/>
      <c r="V26" s="16"/>
      <c r="W26" s="16"/>
      <c r="X26" s="16"/>
      <c r="Y26" s="16"/>
      <c r="Z26" s="16"/>
    </row>
    <row r="27">
      <c r="A27" s="50"/>
      <c r="B27" s="76">
        <v>25.0</v>
      </c>
      <c r="C27" s="77" t="s">
        <v>148</v>
      </c>
      <c r="D27" s="78"/>
      <c r="E27" s="82">
        <v>2.77278479E8</v>
      </c>
      <c r="F27" s="16"/>
      <c r="G27" s="16"/>
      <c r="H27" s="16"/>
      <c r="I27" s="16"/>
      <c r="J27" s="16"/>
      <c r="K27" s="16"/>
      <c r="L27" s="16"/>
      <c r="M27" s="16"/>
      <c r="N27" s="16"/>
      <c r="O27" s="16"/>
      <c r="P27" s="16"/>
      <c r="Q27" s="16"/>
      <c r="R27" s="16"/>
      <c r="S27" s="16"/>
      <c r="T27" s="16"/>
      <c r="U27" s="16"/>
      <c r="V27" s="16"/>
      <c r="W27" s="16"/>
      <c r="X27" s="16"/>
      <c r="Y27" s="16"/>
      <c r="Z27" s="16"/>
    </row>
    <row r="28">
      <c r="A28" s="105"/>
      <c r="B28" s="107">
        <v>26.0</v>
      </c>
      <c r="C28" s="110" t="s">
        <v>153</v>
      </c>
      <c r="D28" s="112"/>
      <c r="E28" s="115">
        <f>sum(E19:E27)</f>
        <v>1436191853</v>
      </c>
      <c r="F28" s="16"/>
      <c r="G28" s="16"/>
      <c r="H28" s="16"/>
      <c r="I28" s="16"/>
      <c r="J28" s="16"/>
      <c r="K28" s="16"/>
      <c r="L28" s="16"/>
      <c r="M28" s="16"/>
      <c r="N28" s="16"/>
      <c r="O28" s="16"/>
      <c r="P28" s="16"/>
      <c r="Q28" s="16"/>
      <c r="R28" s="16"/>
      <c r="S28" s="16"/>
      <c r="T28" s="16"/>
      <c r="U28" s="16"/>
      <c r="V28" s="16"/>
      <c r="W28" s="16"/>
      <c r="X28" s="16"/>
      <c r="Y28" s="16"/>
      <c r="Z28" s="16"/>
    </row>
    <row r="29">
      <c r="A29" s="80" t="s">
        <v>158</v>
      </c>
      <c r="B29" s="116"/>
      <c r="C29" s="117" t="s">
        <v>159</v>
      </c>
      <c r="D29" s="118"/>
      <c r="E29" s="119"/>
      <c r="F29" s="16"/>
      <c r="G29" s="16"/>
      <c r="H29" s="16"/>
      <c r="I29" s="16"/>
      <c r="J29" s="16"/>
      <c r="K29" s="16"/>
      <c r="L29" s="16"/>
      <c r="M29" s="16"/>
      <c r="N29" s="16"/>
      <c r="O29" s="16"/>
      <c r="P29" s="16"/>
      <c r="Q29" s="16"/>
      <c r="R29" s="16"/>
      <c r="S29" s="16"/>
      <c r="T29" s="16"/>
      <c r="U29" s="16"/>
      <c r="V29" s="16"/>
      <c r="W29" s="16"/>
      <c r="X29" s="16"/>
      <c r="Y29" s="16"/>
      <c r="Z29" s="16"/>
    </row>
    <row r="30">
      <c r="A30" s="38"/>
      <c r="B30" s="76">
        <v>27.0</v>
      </c>
      <c r="C30" s="77" t="s">
        <v>163</v>
      </c>
      <c r="D30" s="78"/>
      <c r="E30" s="55">
        <v>6.059726251E9</v>
      </c>
      <c r="F30" s="16"/>
      <c r="G30" s="16"/>
      <c r="H30" s="16"/>
      <c r="I30" s="16"/>
      <c r="J30" s="16"/>
      <c r="K30" s="16"/>
      <c r="L30" s="16"/>
      <c r="M30" s="16"/>
      <c r="N30" s="16"/>
      <c r="O30" s="16"/>
      <c r="P30" s="16"/>
      <c r="Q30" s="16"/>
      <c r="R30" s="16"/>
      <c r="S30" s="16"/>
      <c r="T30" s="16"/>
      <c r="U30" s="16"/>
      <c r="V30" s="16"/>
      <c r="W30" s="16"/>
      <c r="X30" s="16"/>
      <c r="Y30" s="16"/>
      <c r="Z30" s="16"/>
    </row>
    <row r="31">
      <c r="A31" s="38"/>
      <c r="B31" s="76">
        <v>28.0</v>
      </c>
      <c r="C31" s="77" t="s">
        <v>165</v>
      </c>
      <c r="D31" s="78"/>
      <c r="E31" s="55">
        <v>1.727453135E9</v>
      </c>
      <c r="F31" s="16"/>
      <c r="G31" s="16"/>
      <c r="H31" s="16"/>
      <c r="I31" s="16"/>
      <c r="J31" s="16"/>
      <c r="K31" s="16"/>
      <c r="L31" s="16"/>
      <c r="M31" s="16"/>
      <c r="N31" s="16"/>
      <c r="O31" s="16"/>
      <c r="P31" s="16"/>
      <c r="Q31" s="16"/>
      <c r="R31" s="16"/>
      <c r="S31" s="16"/>
      <c r="T31" s="16"/>
      <c r="U31" s="16"/>
      <c r="V31" s="16"/>
      <c r="W31" s="16"/>
      <c r="X31" s="16"/>
      <c r="Y31" s="16"/>
      <c r="Z31" s="16"/>
    </row>
    <row r="32">
      <c r="A32" s="38"/>
      <c r="B32" s="116"/>
      <c r="C32" s="117" t="s">
        <v>167</v>
      </c>
      <c r="D32" s="118"/>
      <c r="E32" s="119"/>
      <c r="F32" s="16"/>
      <c r="G32" s="16"/>
      <c r="H32" s="16"/>
      <c r="I32" s="16"/>
      <c r="J32" s="16"/>
      <c r="K32" s="16"/>
      <c r="L32" s="16"/>
      <c r="M32" s="16"/>
      <c r="N32" s="16"/>
      <c r="O32" s="16"/>
      <c r="P32" s="16"/>
      <c r="Q32" s="16"/>
      <c r="R32" s="16"/>
      <c r="S32" s="16"/>
      <c r="T32" s="16"/>
      <c r="U32" s="16"/>
      <c r="V32" s="16"/>
      <c r="W32" s="16"/>
      <c r="X32" s="16"/>
      <c r="Y32" s="16"/>
      <c r="Z32" s="16"/>
    </row>
    <row r="33">
      <c r="A33" s="38"/>
      <c r="B33" s="76">
        <v>29.0</v>
      </c>
      <c r="C33" s="77" t="s">
        <v>168</v>
      </c>
      <c r="D33" s="78"/>
      <c r="E33" s="82">
        <v>0.0</v>
      </c>
      <c r="F33" s="16"/>
      <c r="G33" s="16"/>
      <c r="H33" s="16"/>
      <c r="I33" s="16"/>
      <c r="J33" s="16"/>
      <c r="K33" s="16"/>
      <c r="L33" s="16"/>
      <c r="M33" s="16"/>
      <c r="N33" s="16"/>
      <c r="O33" s="16"/>
      <c r="P33" s="16"/>
      <c r="Q33" s="16"/>
      <c r="R33" s="16"/>
      <c r="S33" s="16"/>
      <c r="T33" s="16"/>
      <c r="U33" s="16"/>
      <c r="V33" s="16"/>
      <c r="W33" s="16"/>
      <c r="X33" s="16"/>
      <c r="Y33" s="16"/>
      <c r="Z33" s="16"/>
    </row>
    <row r="34">
      <c r="A34" s="38"/>
      <c r="B34" s="76">
        <v>30.0</v>
      </c>
      <c r="C34" s="77" t="s">
        <v>171</v>
      </c>
      <c r="D34" s="100"/>
      <c r="E34" s="82">
        <v>0.0</v>
      </c>
      <c r="F34" s="16"/>
      <c r="G34" s="16"/>
      <c r="H34" s="16"/>
      <c r="I34" s="16"/>
      <c r="J34" s="16"/>
      <c r="K34" s="16"/>
      <c r="L34" s="16"/>
      <c r="M34" s="16"/>
      <c r="N34" s="16"/>
      <c r="O34" s="16"/>
      <c r="P34" s="16"/>
      <c r="Q34" s="16"/>
      <c r="R34" s="16"/>
      <c r="S34" s="16"/>
      <c r="T34" s="16"/>
      <c r="U34" s="16"/>
      <c r="V34" s="16"/>
      <c r="W34" s="16"/>
      <c r="X34" s="16"/>
      <c r="Y34" s="16"/>
      <c r="Z34" s="16"/>
    </row>
    <row r="35">
      <c r="A35" s="50"/>
      <c r="B35" s="76">
        <v>31.0</v>
      </c>
      <c r="C35" s="77" t="s">
        <v>173</v>
      </c>
      <c r="D35" s="100"/>
      <c r="E35" s="82">
        <v>0.0</v>
      </c>
      <c r="F35" s="16"/>
      <c r="G35" s="16"/>
      <c r="H35" s="16"/>
      <c r="I35" s="16"/>
      <c r="J35" s="16"/>
      <c r="K35" s="16"/>
      <c r="L35" s="16"/>
      <c r="M35" s="16"/>
      <c r="N35" s="16"/>
      <c r="O35" s="16"/>
      <c r="P35" s="16"/>
      <c r="Q35" s="16"/>
      <c r="R35" s="16"/>
      <c r="S35" s="16"/>
      <c r="T35" s="16"/>
      <c r="U35" s="16"/>
      <c r="V35" s="16"/>
      <c r="W35" s="16"/>
      <c r="X35" s="16"/>
      <c r="Y35" s="16"/>
      <c r="Z35" s="16"/>
    </row>
    <row r="36">
      <c r="A36" s="105"/>
      <c r="B36" s="107">
        <v>32.0</v>
      </c>
      <c r="C36" s="110" t="s">
        <v>175</v>
      </c>
      <c r="D36" s="123"/>
      <c r="E36" s="115">
        <f>sum(E30:E35)</f>
        <v>7787179386</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180</v>
      </c>
      <c r="D37" s="127"/>
      <c r="E37" s="129">
        <f>E36+E28</f>
        <v>9223371239</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8"/>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8"/>
      <c r="F39" s="51"/>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8"/>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8"/>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8"/>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8"/>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8"/>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8"/>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8"/>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8"/>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8"/>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8"/>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8"/>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8"/>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8"/>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8"/>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8"/>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8"/>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8"/>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8"/>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8"/>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8"/>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8"/>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8"/>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8"/>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8"/>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8"/>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8"/>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8"/>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8"/>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8"/>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8"/>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8"/>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8"/>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8"/>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8"/>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8"/>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8"/>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8"/>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8"/>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8"/>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8"/>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8"/>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8"/>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8"/>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8"/>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8"/>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8"/>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8"/>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8"/>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8"/>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8"/>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8"/>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8"/>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8"/>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8"/>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8"/>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8"/>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8"/>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8"/>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8"/>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8"/>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8"/>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8"/>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8"/>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8"/>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8"/>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8"/>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8"/>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8"/>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8"/>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8"/>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8"/>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8"/>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8"/>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8"/>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8"/>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8"/>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8"/>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8"/>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8"/>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8"/>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8"/>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8"/>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8"/>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8"/>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8"/>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8"/>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8"/>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8"/>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8"/>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8"/>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8"/>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8"/>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8"/>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8"/>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8"/>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8"/>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8"/>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8"/>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8"/>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8"/>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8"/>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8"/>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8"/>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8"/>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8"/>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8"/>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8"/>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8"/>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8"/>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8"/>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8"/>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8"/>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8"/>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8"/>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8"/>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8"/>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8"/>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8"/>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8"/>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8"/>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8"/>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8"/>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8"/>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8"/>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8"/>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8"/>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8"/>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8"/>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8"/>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8"/>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8"/>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8"/>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8"/>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8"/>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8"/>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8"/>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8"/>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8"/>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8"/>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8"/>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8"/>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8"/>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8"/>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8"/>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8"/>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8"/>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8"/>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8"/>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8"/>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8"/>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8"/>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8"/>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8"/>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8"/>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8"/>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8"/>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8"/>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8"/>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8"/>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8"/>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8"/>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8"/>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8"/>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8"/>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8"/>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8"/>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8"/>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8"/>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8"/>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8"/>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8"/>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8"/>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8"/>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8"/>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8"/>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8"/>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8"/>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8"/>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8"/>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8"/>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8"/>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8"/>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8"/>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8"/>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8"/>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8"/>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8"/>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8"/>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8"/>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8"/>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8"/>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8"/>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8"/>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8"/>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8"/>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8"/>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8"/>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8"/>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8"/>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8"/>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8"/>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8"/>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8"/>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8"/>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8"/>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8"/>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8"/>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8"/>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8"/>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8"/>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8"/>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8"/>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8"/>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8"/>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8"/>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8"/>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8"/>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8"/>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8"/>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8"/>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8"/>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8"/>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8"/>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8"/>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8"/>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8"/>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8"/>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8"/>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8"/>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8"/>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8"/>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8"/>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8"/>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8"/>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8"/>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8"/>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8"/>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8"/>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8"/>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8"/>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8"/>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8"/>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8"/>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8"/>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8"/>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8"/>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8"/>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8"/>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8"/>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8"/>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8"/>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8"/>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8"/>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8"/>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8"/>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8"/>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8"/>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8"/>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8"/>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8"/>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8"/>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8"/>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8"/>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8"/>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8"/>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8"/>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8"/>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8"/>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8"/>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8"/>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8"/>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8"/>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8"/>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8"/>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8"/>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8"/>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8"/>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8"/>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8"/>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8"/>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8"/>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8"/>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8"/>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8"/>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8"/>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8"/>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8"/>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8"/>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8"/>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8"/>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8"/>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8"/>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8"/>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8"/>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8"/>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8"/>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8"/>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8"/>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8"/>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8"/>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8"/>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8"/>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8"/>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8"/>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8"/>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8"/>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8"/>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8"/>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8"/>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8"/>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8"/>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8"/>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8"/>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8"/>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8"/>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8"/>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8"/>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8"/>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8"/>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8"/>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8"/>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8"/>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8"/>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8"/>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8"/>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8"/>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8"/>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8"/>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8"/>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8"/>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8"/>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8"/>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8"/>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8"/>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8"/>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8"/>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8"/>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8"/>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8"/>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8"/>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8"/>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8"/>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8"/>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8"/>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8"/>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8"/>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8"/>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8"/>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8"/>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8"/>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8"/>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8"/>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8"/>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8"/>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8"/>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8"/>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8"/>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8"/>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8"/>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8"/>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8"/>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8"/>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8"/>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8"/>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8"/>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8"/>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8"/>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8"/>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8"/>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8"/>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8"/>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8"/>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8"/>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8"/>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8"/>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8"/>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8"/>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8"/>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8"/>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8"/>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8"/>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8"/>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8"/>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8"/>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8"/>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8"/>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8"/>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8"/>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8"/>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8"/>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8"/>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8"/>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8"/>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8"/>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8"/>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8"/>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8"/>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8"/>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8"/>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8"/>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8"/>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8"/>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8"/>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8"/>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8"/>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8"/>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8"/>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8"/>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8"/>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8"/>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8"/>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8"/>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8"/>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8"/>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8"/>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8"/>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8"/>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8"/>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8"/>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8"/>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8"/>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8"/>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8"/>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8"/>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8"/>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8"/>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8"/>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8"/>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8"/>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8"/>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8"/>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8"/>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8"/>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8"/>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8"/>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8"/>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8"/>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8"/>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8"/>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8"/>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8"/>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8"/>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8"/>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8"/>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8"/>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8"/>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8"/>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8"/>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8"/>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8"/>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8"/>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8"/>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8"/>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8"/>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8"/>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8"/>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8"/>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8"/>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8"/>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8"/>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8"/>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8"/>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8"/>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8"/>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8"/>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8"/>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8"/>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8"/>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8"/>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8"/>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8"/>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8"/>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8"/>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8"/>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8"/>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8"/>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8"/>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8"/>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8"/>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8"/>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8"/>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8"/>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8"/>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8"/>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8"/>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8"/>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8"/>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8"/>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8"/>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8"/>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8"/>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8"/>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8"/>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8"/>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8"/>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8"/>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8"/>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8"/>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8"/>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8"/>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8"/>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8"/>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8"/>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8"/>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8"/>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8"/>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8"/>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8"/>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8"/>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8"/>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8"/>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8"/>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8"/>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8"/>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8"/>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8"/>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8"/>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8"/>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8"/>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8"/>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8"/>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8"/>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8"/>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8"/>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8"/>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8"/>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8"/>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8"/>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8"/>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8"/>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8"/>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8"/>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8"/>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8"/>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8"/>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8"/>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8"/>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8"/>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8"/>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8"/>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8"/>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8"/>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8"/>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8"/>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8"/>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8"/>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8"/>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8"/>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8"/>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8"/>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8"/>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8"/>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8"/>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8"/>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8"/>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8"/>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8"/>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8"/>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8"/>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8"/>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8"/>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8"/>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8"/>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8"/>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8"/>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8"/>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8"/>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8"/>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8"/>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8"/>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8"/>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8"/>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8"/>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8"/>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8"/>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8"/>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8"/>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8"/>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8"/>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8"/>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8"/>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8"/>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8"/>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8"/>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8"/>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8"/>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8"/>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8"/>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8"/>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8"/>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8"/>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8"/>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8"/>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8"/>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8"/>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8"/>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8"/>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8"/>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8"/>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8"/>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8"/>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8"/>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8"/>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8"/>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8"/>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8"/>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8"/>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8"/>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8"/>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8"/>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8"/>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8"/>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8"/>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8"/>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8"/>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8"/>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8"/>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8"/>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8"/>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8"/>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8"/>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8"/>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8"/>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8"/>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8"/>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8"/>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8"/>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8"/>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8"/>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8"/>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8"/>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8"/>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8"/>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8"/>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8"/>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8"/>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8"/>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8"/>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8"/>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8"/>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8"/>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8"/>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8"/>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8"/>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8"/>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8"/>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8"/>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8"/>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8"/>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8"/>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8"/>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8"/>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8"/>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8"/>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8"/>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8"/>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8"/>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8"/>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8"/>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8"/>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8"/>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8"/>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8"/>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8"/>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8"/>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8"/>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8"/>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8"/>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8"/>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8"/>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8"/>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8"/>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8"/>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8"/>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8"/>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8"/>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8"/>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8"/>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8"/>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8"/>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8"/>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8"/>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8"/>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8"/>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8"/>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8"/>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8"/>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8"/>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8"/>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8"/>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8"/>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8"/>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8"/>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8"/>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8"/>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8"/>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8"/>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8"/>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8"/>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8"/>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8"/>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8"/>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8"/>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8"/>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8"/>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8"/>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8"/>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8"/>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8"/>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8"/>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8"/>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8"/>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8"/>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8"/>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8"/>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8"/>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8"/>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8"/>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8"/>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8"/>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8"/>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8"/>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8"/>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8"/>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8"/>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8"/>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8"/>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8"/>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8"/>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8"/>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8"/>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8"/>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8"/>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8"/>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8"/>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8"/>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8"/>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8"/>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8"/>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8"/>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8"/>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8"/>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8"/>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8"/>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8"/>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8"/>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8"/>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8"/>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8"/>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8"/>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8"/>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8"/>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8"/>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8"/>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8"/>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8"/>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8"/>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8"/>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8"/>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8"/>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8"/>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8"/>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8"/>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8"/>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8"/>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8"/>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8"/>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8"/>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8"/>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8"/>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8"/>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8"/>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8"/>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8"/>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8"/>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8"/>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8"/>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8"/>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8"/>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8"/>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8"/>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8"/>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8"/>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8"/>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8"/>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8"/>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8"/>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8"/>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8"/>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8"/>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8"/>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8"/>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8"/>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8"/>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8"/>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8"/>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8"/>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8"/>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8"/>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8"/>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8"/>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8"/>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8"/>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8"/>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8"/>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8"/>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8"/>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8"/>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8"/>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8"/>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8"/>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8"/>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8"/>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8"/>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8"/>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8"/>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8"/>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8"/>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8"/>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8"/>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8"/>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8"/>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8"/>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8"/>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8"/>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8"/>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8"/>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8"/>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8"/>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8"/>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8"/>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8"/>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8"/>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8"/>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8"/>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8"/>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8"/>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8"/>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8"/>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8"/>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8"/>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8"/>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8"/>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8"/>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8"/>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8"/>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8"/>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8"/>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8"/>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8"/>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8"/>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8"/>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8"/>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8"/>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8"/>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8"/>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8"/>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8"/>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8"/>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8"/>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8"/>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8"/>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8"/>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8"/>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8"/>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8"/>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8"/>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8"/>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8"/>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8"/>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8"/>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8"/>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8"/>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8"/>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8"/>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8"/>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8"/>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8"/>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8"/>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8"/>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8"/>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8"/>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8"/>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8"/>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8"/>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8"/>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8"/>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8"/>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8"/>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8"/>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8"/>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8"/>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8"/>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8"/>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8"/>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8"/>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8"/>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8"/>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8"/>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8"/>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8"/>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8"/>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8"/>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8"/>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8"/>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8"/>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8"/>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8"/>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8"/>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8"/>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8"/>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8"/>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8"/>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8"/>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8"/>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8"/>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8"/>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8"/>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8"/>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8"/>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8"/>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8"/>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8"/>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8"/>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8"/>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8"/>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8"/>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8"/>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8"/>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8"/>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8"/>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8"/>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8"/>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8"/>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8"/>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8"/>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8"/>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8"/>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8"/>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8"/>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8"/>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8"/>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8"/>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8"/>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8"/>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8"/>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8"/>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8"/>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8"/>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8"/>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8"/>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8"/>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8"/>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8"/>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8"/>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8"/>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8"/>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8"/>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8"/>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THE NATURE CONSERVANCY</v>
      </c>
      <c r="B1" s="1">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187</v>
      </c>
      <c r="B2" s="4"/>
      <c r="C2" s="141"/>
      <c r="D2" s="141"/>
      <c r="E2" s="142"/>
      <c r="F2" s="16"/>
      <c r="G2" s="16"/>
      <c r="H2" s="16"/>
      <c r="I2" s="16"/>
      <c r="J2" s="16"/>
      <c r="K2" s="16"/>
      <c r="L2" s="16"/>
      <c r="M2" s="16"/>
      <c r="N2" s="16"/>
      <c r="O2" s="16"/>
      <c r="P2" s="16"/>
      <c r="Q2" s="16"/>
      <c r="R2" s="16"/>
      <c r="S2" s="16"/>
      <c r="T2" s="16"/>
      <c r="U2" s="16"/>
      <c r="V2" s="16"/>
      <c r="W2" s="16"/>
      <c r="X2" s="16"/>
      <c r="Y2" s="16"/>
    </row>
    <row r="3">
      <c r="A3" s="138"/>
      <c r="B3" s="143" t="s">
        <v>188</v>
      </c>
      <c r="C3" s="144" t="s">
        <v>189</v>
      </c>
      <c r="D3" s="145">
        <f>'Expenses 2022'!C40</f>
        <v>1119899341</v>
      </c>
      <c r="E3" s="146"/>
      <c r="F3" s="16"/>
      <c r="G3" s="16"/>
      <c r="H3" s="16"/>
      <c r="I3" s="16"/>
      <c r="J3" s="16"/>
      <c r="K3" s="16"/>
      <c r="L3" s="16"/>
      <c r="M3" s="16"/>
      <c r="N3" s="16"/>
      <c r="O3" s="16"/>
      <c r="P3" s="16"/>
      <c r="Q3" s="16"/>
      <c r="R3" s="16"/>
      <c r="S3" s="16"/>
      <c r="T3" s="16"/>
      <c r="U3" s="16"/>
      <c r="V3" s="16"/>
      <c r="W3" s="16"/>
      <c r="X3" s="16"/>
      <c r="Y3" s="16"/>
    </row>
    <row r="4">
      <c r="A4" s="138"/>
      <c r="B4" s="38"/>
      <c r="C4" s="144" t="s">
        <v>190</v>
      </c>
      <c r="D4" s="145">
        <f>'Expenses 2022'!C31</f>
        <v>13435586</v>
      </c>
      <c r="E4" s="146"/>
      <c r="F4" s="16"/>
      <c r="G4" s="16"/>
      <c r="H4" s="16"/>
      <c r="I4" s="16"/>
      <c r="J4" s="16"/>
      <c r="K4" s="16"/>
      <c r="L4" s="16"/>
      <c r="M4" s="16"/>
      <c r="N4" s="16"/>
      <c r="O4" s="16"/>
      <c r="P4" s="16"/>
      <c r="Q4" s="16"/>
      <c r="R4" s="16"/>
      <c r="S4" s="16"/>
      <c r="T4" s="16"/>
      <c r="U4" s="16"/>
      <c r="V4" s="16"/>
      <c r="W4" s="16"/>
      <c r="X4" s="16"/>
      <c r="Y4" s="16"/>
    </row>
    <row r="5">
      <c r="A5" s="138"/>
      <c r="B5" s="38"/>
      <c r="C5" s="144" t="s">
        <v>191</v>
      </c>
      <c r="D5" s="145">
        <f>D3-D4</f>
        <v>1106463755</v>
      </c>
      <c r="E5" s="146"/>
      <c r="F5" s="16"/>
      <c r="G5" s="16"/>
      <c r="H5" s="16"/>
      <c r="I5" s="16"/>
      <c r="J5" s="16"/>
      <c r="K5" s="16"/>
      <c r="L5" s="16"/>
      <c r="M5" s="16"/>
      <c r="N5" s="16"/>
      <c r="O5" s="16"/>
      <c r="P5" s="16"/>
      <c r="Q5" s="16"/>
      <c r="R5" s="16"/>
      <c r="S5" s="16"/>
      <c r="T5" s="16"/>
      <c r="U5" s="16"/>
      <c r="V5" s="16"/>
      <c r="W5" s="16"/>
      <c r="X5" s="16"/>
      <c r="Y5" s="16"/>
    </row>
    <row r="6">
      <c r="A6" s="138"/>
      <c r="B6" s="38"/>
      <c r="C6" s="144" t="s">
        <v>192</v>
      </c>
      <c r="D6" s="145">
        <f>D5/12</f>
        <v>92205312.92</v>
      </c>
      <c r="E6" s="146"/>
      <c r="F6" s="16"/>
      <c r="G6" s="16"/>
      <c r="H6" s="16"/>
      <c r="I6" s="16"/>
      <c r="J6" s="16"/>
      <c r="K6" s="16"/>
      <c r="L6" s="16"/>
      <c r="M6" s="16"/>
      <c r="N6" s="16"/>
      <c r="O6" s="16"/>
      <c r="P6" s="16"/>
      <c r="Q6" s="16"/>
      <c r="R6" s="16"/>
      <c r="S6" s="16"/>
      <c r="T6" s="16"/>
      <c r="U6" s="16"/>
      <c r="V6" s="16"/>
      <c r="W6" s="16"/>
      <c r="X6" s="16"/>
      <c r="Y6" s="16"/>
    </row>
    <row r="7">
      <c r="A7" s="138"/>
      <c r="B7" s="38"/>
      <c r="C7" s="144" t="s">
        <v>193</v>
      </c>
      <c r="D7" s="104">
        <f>'Balance Sheet 2022'!E2+'Balance Sheet 2022'!E3</f>
        <v>135384750</v>
      </c>
      <c r="E7" s="146"/>
      <c r="F7" s="16"/>
      <c r="G7" s="16"/>
      <c r="H7" s="16"/>
      <c r="I7" s="16"/>
      <c r="J7" s="16"/>
      <c r="K7" s="16"/>
      <c r="L7" s="16"/>
      <c r="M7" s="16"/>
      <c r="N7" s="16"/>
      <c r="O7" s="16"/>
      <c r="P7" s="16"/>
      <c r="Q7" s="16"/>
      <c r="R7" s="16"/>
      <c r="S7" s="16"/>
      <c r="T7" s="16"/>
      <c r="U7" s="16"/>
      <c r="V7" s="16"/>
      <c r="W7" s="16"/>
      <c r="X7" s="16"/>
      <c r="Y7" s="16"/>
    </row>
    <row r="8">
      <c r="A8" s="138"/>
      <c r="B8" s="38"/>
      <c r="C8" s="147" t="s">
        <v>187</v>
      </c>
      <c r="D8" s="148">
        <f>D7/D6</f>
        <v>1.468296628</v>
      </c>
      <c r="E8" s="149" t="s">
        <v>194</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195</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196</v>
      </c>
      <c r="C11" s="144" t="s">
        <v>197</v>
      </c>
      <c r="D11" s="104">
        <f>'Balance Sheet 2022'!E30</f>
        <v>6059726251</v>
      </c>
      <c r="E11" s="146"/>
      <c r="F11" s="16"/>
      <c r="G11" s="16"/>
      <c r="H11" s="16"/>
      <c r="I11" s="16"/>
      <c r="J11" s="16"/>
      <c r="K11" s="16"/>
      <c r="L11" s="16"/>
      <c r="M11" s="16"/>
      <c r="N11" s="16"/>
      <c r="O11" s="16"/>
      <c r="P11" s="16"/>
      <c r="Q11" s="16"/>
      <c r="R11" s="16"/>
      <c r="S11" s="16"/>
      <c r="T11" s="16"/>
      <c r="U11" s="16"/>
      <c r="V11" s="16"/>
      <c r="W11" s="16"/>
      <c r="X11" s="16"/>
      <c r="Y11" s="16"/>
    </row>
    <row r="12">
      <c r="A12" s="138"/>
      <c r="B12" s="38"/>
      <c r="C12" s="144" t="s">
        <v>198</v>
      </c>
      <c r="D12" s="104">
        <f>'Expenses 2022'!C40</f>
        <v>1119899341</v>
      </c>
      <c r="E12" s="146"/>
      <c r="F12" s="16"/>
      <c r="G12" s="16"/>
      <c r="H12" s="16"/>
      <c r="I12" s="16"/>
      <c r="J12" s="16"/>
      <c r="K12" s="16"/>
      <c r="L12" s="16"/>
      <c r="M12" s="16"/>
      <c r="N12" s="16"/>
      <c r="O12" s="16"/>
      <c r="P12" s="16"/>
      <c r="Q12" s="16"/>
      <c r="R12" s="16"/>
      <c r="S12" s="16"/>
      <c r="T12" s="16"/>
      <c r="U12" s="16"/>
      <c r="V12" s="16"/>
      <c r="W12" s="16"/>
      <c r="X12" s="16"/>
      <c r="Y12" s="16"/>
    </row>
    <row r="13">
      <c r="A13" s="138"/>
      <c r="B13" s="38"/>
      <c r="C13" s="144" t="s">
        <v>199</v>
      </c>
      <c r="D13" s="145">
        <f>D12/12</f>
        <v>93324945.08</v>
      </c>
      <c r="E13" s="146"/>
      <c r="F13" s="16"/>
      <c r="G13" s="16"/>
      <c r="H13" s="16"/>
      <c r="I13" s="16"/>
      <c r="J13" s="16"/>
      <c r="K13" s="16"/>
      <c r="L13" s="16"/>
      <c r="M13" s="16"/>
      <c r="N13" s="16"/>
      <c r="O13" s="16"/>
      <c r="P13" s="16"/>
      <c r="Q13" s="16"/>
      <c r="R13" s="16"/>
      <c r="S13" s="16"/>
      <c r="T13" s="16"/>
      <c r="U13" s="16"/>
      <c r="V13" s="16"/>
      <c r="W13" s="16"/>
      <c r="X13" s="16"/>
      <c r="Y13" s="16"/>
    </row>
    <row r="14">
      <c r="A14" s="138"/>
      <c r="B14" s="38"/>
      <c r="C14" s="147" t="s">
        <v>195</v>
      </c>
      <c r="D14" s="148">
        <f>D11/D13</f>
        <v>64.93147406</v>
      </c>
      <c r="E14" s="149" t="s">
        <v>194</v>
      </c>
      <c r="F14" s="16"/>
      <c r="G14" s="16"/>
      <c r="H14" s="16"/>
      <c r="I14" s="16"/>
      <c r="J14" s="16"/>
      <c r="K14" s="16"/>
      <c r="L14" s="16"/>
      <c r="M14" s="16"/>
      <c r="N14" s="16"/>
      <c r="O14" s="16"/>
      <c r="P14" s="16"/>
      <c r="Q14" s="16"/>
      <c r="R14" s="16"/>
      <c r="S14" s="16"/>
      <c r="T14" s="16"/>
      <c r="U14" s="16"/>
      <c r="V14" s="16"/>
      <c r="W14" s="16"/>
      <c r="X14" s="16"/>
      <c r="Y14" s="16"/>
    </row>
    <row r="15">
      <c r="A15" s="138"/>
      <c r="B15" s="152"/>
      <c r="C15" s="57"/>
      <c r="D15" s="57"/>
      <c r="E15" s="146"/>
      <c r="F15" s="16"/>
      <c r="G15" s="16"/>
      <c r="H15" s="16"/>
      <c r="I15" s="16"/>
      <c r="J15" s="16"/>
      <c r="K15" s="16"/>
      <c r="L15" s="16"/>
      <c r="M15" s="16"/>
      <c r="N15" s="16"/>
      <c r="O15" s="16"/>
      <c r="P15" s="16"/>
      <c r="Q15" s="16"/>
      <c r="R15" s="16"/>
      <c r="S15" s="16"/>
      <c r="T15" s="16"/>
      <c r="U15" s="16"/>
      <c r="V15" s="16"/>
      <c r="W15" s="16"/>
      <c r="X15" s="16"/>
      <c r="Y15" s="16"/>
    </row>
    <row r="16">
      <c r="A16" s="140" t="s">
        <v>200</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201</v>
      </c>
      <c r="C17" s="144" t="s">
        <v>202</v>
      </c>
      <c r="D17" s="104">
        <f>sum('Balance Sheet 2022'!E13:E15)</f>
        <v>3403786287</v>
      </c>
      <c r="E17" s="146"/>
      <c r="F17" s="16"/>
      <c r="G17" s="16"/>
      <c r="H17" s="16"/>
      <c r="I17" s="16"/>
      <c r="J17" s="16"/>
      <c r="K17" s="16"/>
      <c r="L17" s="16"/>
      <c r="M17" s="16"/>
      <c r="N17" s="16"/>
      <c r="O17" s="16"/>
      <c r="P17" s="16"/>
      <c r="Q17" s="16"/>
      <c r="R17" s="16"/>
      <c r="S17" s="16"/>
      <c r="T17" s="16"/>
      <c r="U17" s="16"/>
      <c r="V17" s="16"/>
      <c r="W17" s="16"/>
      <c r="X17" s="16"/>
      <c r="Y17" s="16"/>
    </row>
    <row r="18">
      <c r="A18" s="138"/>
      <c r="B18" s="38"/>
      <c r="C18" s="144" t="s">
        <v>198</v>
      </c>
      <c r="D18" s="104">
        <f>'Expenses 2022'!C40</f>
        <v>1119899341</v>
      </c>
      <c r="E18" s="146"/>
      <c r="F18" s="16"/>
      <c r="G18" s="16"/>
      <c r="H18" s="16"/>
      <c r="I18" s="16"/>
      <c r="J18" s="16"/>
      <c r="K18" s="16"/>
      <c r="L18" s="16"/>
      <c r="M18" s="16"/>
      <c r="N18" s="16"/>
      <c r="O18" s="16"/>
      <c r="P18" s="16"/>
      <c r="Q18" s="16"/>
      <c r="R18" s="16"/>
      <c r="S18" s="16"/>
      <c r="T18" s="16"/>
      <c r="U18" s="16"/>
      <c r="V18" s="16"/>
      <c r="W18" s="16"/>
      <c r="X18" s="16"/>
      <c r="Y18" s="16"/>
    </row>
    <row r="19">
      <c r="A19" s="138"/>
      <c r="B19" s="38"/>
      <c r="C19" s="144" t="s">
        <v>199</v>
      </c>
      <c r="D19" s="145">
        <f>D18/12</f>
        <v>93324945.08</v>
      </c>
      <c r="E19" s="146"/>
      <c r="F19" s="16"/>
      <c r="G19" s="16"/>
      <c r="H19" s="16"/>
      <c r="I19" s="16"/>
      <c r="J19" s="16"/>
      <c r="K19" s="16"/>
      <c r="L19" s="16"/>
      <c r="M19" s="16"/>
      <c r="N19" s="16"/>
      <c r="O19" s="16"/>
      <c r="P19" s="16"/>
      <c r="Q19" s="16"/>
      <c r="R19" s="16"/>
      <c r="S19" s="16"/>
      <c r="T19" s="16"/>
      <c r="U19" s="16"/>
      <c r="V19" s="16"/>
      <c r="W19" s="16"/>
      <c r="X19" s="16"/>
      <c r="Y19" s="16"/>
    </row>
    <row r="20">
      <c r="A20" s="138"/>
      <c r="B20" s="38"/>
      <c r="C20" s="147" t="s">
        <v>203</v>
      </c>
      <c r="D20" s="148">
        <f>D17/D19</f>
        <v>36.47241672</v>
      </c>
      <c r="E20" s="149" t="s">
        <v>194</v>
      </c>
      <c r="F20" s="16"/>
      <c r="G20" s="16"/>
      <c r="H20" s="16"/>
      <c r="I20" s="16"/>
      <c r="J20" s="16"/>
      <c r="K20" s="16"/>
      <c r="L20" s="16"/>
      <c r="M20" s="16"/>
      <c r="N20" s="16"/>
      <c r="O20" s="16"/>
      <c r="P20" s="16"/>
      <c r="Q20" s="16"/>
      <c r="R20" s="16"/>
      <c r="S20" s="16"/>
      <c r="T20" s="16"/>
      <c r="U20" s="16"/>
      <c r="V20" s="16"/>
      <c r="W20" s="16"/>
      <c r="X20" s="16"/>
      <c r="Y20" s="16"/>
    </row>
    <row r="21">
      <c r="A21" s="138"/>
      <c r="B21" s="38"/>
      <c r="C21" s="153" t="s">
        <v>204</v>
      </c>
      <c r="D21" s="154">
        <f>D20+D8</f>
        <v>37.94071334</v>
      </c>
      <c r="E21" s="155" t="s">
        <v>194</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205</v>
      </c>
      <c r="B23" s="4"/>
      <c r="C23" s="157"/>
      <c r="D23" s="72"/>
      <c r="E23" s="158"/>
      <c r="F23" s="65"/>
      <c r="G23" s="65"/>
      <c r="H23" s="65"/>
      <c r="I23" s="65"/>
      <c r="J23" s="65"/>
      <c r="K23" s="65"/>
      <c r="L23" s="65"/>
      <c r="M23" s="65"/>
      <c r="N23" s="65"/>
      <c r="O23" s="65"/>
      <c r="P23" s="65"/>
      <c r="Q23" s="65"/>
      <c r="R23" s="65"/>
      <c r="S23" s="65"/>
      <c r="T23" s="65"/>
      <c r="U23" s="65"/>
      <c r="V23" s="65"/>
      <c r="W23" s="65"/>
      <c r="X23" s="65"/>
      <c r="Y23" s="65"/>
    </row>
    <row r="24">
      <c r="A24" s="138"/>
      <c r="B24" s="143" t="s">
        <v>206</v>
      </c>
      <c r="C24" s="159"/>
      <c r="D24" s="160">
        <f>max('Revenues 2022'!E2:E7,'Revenues 2022'!F10:F15)</f>
        <v>849271457</v>
      </c>
      <c r="E24" s="161" t="s">
        <v>207</v>
      </c>
      <c r="F24" s="16"/>
      <c r="G24" s="16"/>
      <c r="H24" s="16"/>
      <c r="I24" s="16"/>
      <c r="J24" s="16"/>
      <c r="K24" s="16"/>
      <c r="L24" s="16"/>
      <c r="M24" s="16"/>
      <c r="N24" s="16"/>
      <c r="O24" s="16"/>
      <c r="P24" s="16"/>
      <c r="Q24" s="16"/>
      <c r="R24" s="16"/>
      <c r="S24" s="16"/>
      <c r="T24" s="16"/>
      <c r="U24" s="16"/>
      <c r="V24" s="16"/>
      <c r="W24" s="16"/>
      <c r="X24" s="16"/>
      <c r="Y24" s="16"/>
    </row>
    <row r="25">
      <c r="A25" s="138"/>
      <c r="B25" s="38"/>
      <c r="C25" s="144" t="s">
        <v>208</v>
      </c>
      <c r="D25" s="145">
        <f>'Revenues 2022'!F44</f>
        <v>1166010019</v>
      </c>
      <c r="E25" s="146"/>
      <c r="F25" s="16"/>
      <c r="G25" s="16"/>
      <c r="H25" s="16"/>
      <c r="I25" s="16"/>
      <c r="J25" s="16"/>
      <c r="K25" s="16"/>
      <c r="L25" s="16"/>
      <c r="M25" s="16"/>
      <c r="N25" s="16"/>
      <c r="O25" s="16"/>
      <c r="P25" s="16"/>
      <c r="Q25" s="16"/>
      <c r="R25" s="16"/>
      <c r="S25" s="16"/>
      <c r="T25" s="16"/>
      <c r="U25" s="16"/>
      <c r="V25" s="16"/>
      <c r="W25" s="16"/>
      <c r="X25" s="16"/>
      <c r="Y25" s="16"/>
    </row>
    <row r="26">
      <c r="A26" s="138"/>
      <c r="B26" s="38"/>
      <c r="C26" s="147" t="s">
        <v>205</v>
      </c>
      <c r="D26" s="162">
        <f>D24/D25</f>
        <v>0.7283569122</v>
      </c>
      <c r="E26" s="149" t="s">
        <v>209</v>
      </c>
      <c r="F26" s="16"/>
      <c r="G26" s="16"/>
      <c r="H26" s="16"/>
      <c r="I26" s="16"/>
      <c r="J26" s="16"/>
      <c r="K26" s="16"/>
      <c r="L26" s="16"/>
      <c r="M26" s="16"/>
      <c r="N26" s="16"/>
      <c r="O26" s="16"/>
      <c r="P26" s="16"/>
      <c r="Q26" s="16"/>
      <c r="R26" s="16"/>
      <c r="S26" s="16"/>
      <c r="T26" s="16"/>
      <c r="U26" s="16"/>
      <c r="V26" s="16"/>
      <c r="W26" s="16"/>
      <c r="X26" s="16"/>
      <c r="Y26" s="16"/>
    </row>
    <row r="27">
      <c r="A27" s="138"/>
      <c r="B27" s="50"/>
      <c r="C27" s="57"/>
      <c r="D27" s="57"/>
      <c r="E27" s="146"/>
      <c r="F27" s="16"/>
      <c r="G27" s="16"/>
      <c r="H27" s="16"/>
      <c r="I27" s="16"/>
      <c r="J27" s="16"/>
      <c r="K27" s="16"/>
      <c r="L27" s="16"/>
      <c r="M27" s="16"/>
      <c r="N27" s="16"/>
      <c r="O27" s="16"/>
      <c r="P27" s="16"/>
      <c r="Q27" s="16"/>
      <c r="R27" s="16"/>
      <c r="S27" s="16"/>
      <c r="T27" s="16"/>
      <c r="U27" s="16"/>
      <c r="V27" s="16"/>
      <c r="W27" s="16"/>
      <c r="X27" s="16"/>
      <c r="Y27" s="16"/>
    </row>
    <row r="28">
      <c r="A28" s="140" t="s">
        <v>210</v>
      </c>
      <c r="B28" s="4"/>
      <c r="C28" s="157"/>
      <c r="D28" s="72"/>
      <c r="E28" s="158"/>
      <c r="F28" s="65"/>
      <c r="G28" s="65"/>
      <c r="H28" s="65"/>
      <c r="I28" s="65"/>
      <c r="J28" s="65"/>
      <c r="K28" s="65"/>
      <c r="L28" s="65"/>
      <c r="M28" s="65"/>
      <c r="N28" s="65"/>
      <c r="O28" s="65"/>
      <c r="P28" s="65"/>
      <c r="Q28" s="65"/>
      <c r="R28" s="65"/>
      <c r="S28" s="65"/>
      <c r="T28" s="65"/>
      <c r="U28" s="65"/>
      <c r="V28" s="65"/>
      <c r="W28" s="65"/>
      <c r="X28" s="65"/>
      <c r="Y28" s="65"/>
    </row>
    <row r="29">
      <c r="A29" s="138"/>
      <c r="B29" s="143" t="s">
        <v>211</v>
      </c>
      <c r="C29" s="144" t="s">
        <v>212</v>
      </c>
      <c r="D29" s="104">
        <f>SUM('Expenses 2022'!C7:C9)</f>
        <v>409225361</v>
      </c>
      <c r="E29" s="146"/>
      <c r="F29" s="16"/>
      <c r="G29" s="16"/>
      <c r="H29" s="16"/>
      <c r="I29" s="16"/>
      <c r="J29" s="16"/>
      <c r="K29" s="16"/>
      <c r="L29" s="16"/>
      <c r="M29" s="16"/>
      <c r="N29" s="16"/>
      <c r="O29" s="16"/>
      <c r="P29" s="16"/>
      <c r="Q29" s="16"/>
      <c r="R29" s="16"/>
      <c r="S29" s="16"/>
      <c r="T29" s="16"/>
      <c r="U29" s="16"/>
      <c r="V29" s="16"/>
      <c r="W29" s="16"/>
      <c r="X29" s="16"/>
      <c r="Y29" s="16"/>
    </row>
    <row r="30">
      <c r="A30" s="138"/>
      <c r="B30" s="38"/>
      <c r="C30" s="144" t="s">
        <v>213</v>
      </c>
      <c r="D30" s="104">
        <f>SUM('Expenses 2022'!C10:C12)</f>
        <v>100400230</v>
      </c>
      <c r="E30" s="146"/>
      <c r="F30" s="16"/>
      <c r="G30" s="16"/>
      <c r="H30" s="16"/>
      <c r="I30" s="16"/>
      <c r="J30" s="16"/>
      <c r="K30" s="16"/>
      <c r="L30" s="16"/>
      <c r="M30" s="16"/>
      <c r="N30" s="16"/>
      <c r="O30" s="16"/>
      <c r="P30" s="16"/>
      <c r="Q30" s="16"/>
      <c r="R30" s="16"/>
      <c r="S30" s="16"/>
      <c r="T30" s="16"/>
      <c r="U30" s="16"/>
      <c r="V30" s="16"/>
      <c r="W30" s="16"/>
      <c r="X30" s="16"/>
      <c r="Y30" s="16"/>
    </row>
    <row r="31">
      <c r="A31" s="138"/>
      <c r="B31" s="38"/>
      <c r="C31" s="144" t="s">
        <v>214</v>
      </c>
      <c r="D31" s="104">
        <f>sum(D29:D30)</f>
        <v>509625591</v>
      </c>
      <c r="E31" s="146"/>
      <c r="F31" s="16"/>
      <c r="G31" s="16"/>
      <c r="H31" s="16"/>
      <c r="I31" s="16"/>
      <c r="J31" s="16"/>
      <c r="K31" s="16"/>
      <c r="L31" s="16"/>
      <c r="M31" s="16"/>
      <c r="N31" s="16"/>
      <c r="O31" s="16"/>
      <c r="P31" s="16"/>
      <c r="Q31" s="16"/>
      <c r="R31" s="16"/>
      <c r="S31" s="16"/>
      <c r="T31" s="16"/>
      <c r="U31" s="16"/>
      <c r="V31" s="16"/>
      <c r="W31" s="16"/>
      <c r="X31" s="16"/>
      <c r="Y31" s="16"/>
    </row>
    <row r="32">
      <c r="A32" s="138"/>
      <c r="B32" s="38"/>
      <c r="C32" s="144" t="s">
        <v>189</v>
      </c>
      <c r="D32" s="104">
        <f>'Expenses 2022'!C40</f>
        <v>1119899341</v>
      </c>
      <c r="E32" s="146"/>
      <c r="F32" s="16"/>
      <c r="G32" s="16"/>
      <c r="H32" s="16"/>
      <c r="I32" s="16"/>
      <c r="J32" s="16"/>
      <c r="K32" s="16"/>
      <c r="L32" s="16"/>
      <c r="M32" s="16"/>
      <c r="N32" s="16"/>
      <c r="O32" s="16"/>
      <c r="P32" s="16"/>
      <c r="Q32" s="16"/>
      <c r="R32" s="16"/>
      <c r="S32" s="16"/>
      <c r="T32" s="16"/>
      <c r="U32" s="16"/>
      <c r="V32" s="16"/>
      <c r="W32" s="16"/>
      <c r="X32" s="16"/>
      <c r="Y32" s="16"/>
    </row>
    <row r="33">
      <c r="A33" s="138"/>
      <c r="B33" s="38"/>
      <c r="C33" s="147" t="s">
        <v>215</v>
      </c>
      <c r="D33" s="162">
        <f>D31/D32</f>
        <v>0.4550637476</v>
      </c>
      <c r="E33" s="149" t="s">
        <v>216</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217</v>
      </c>
      <c r="B35" s="4"/>
      <c r="C35" s="157"/>
      <c r="D35" s="72"/>
      <c r="E35" s="158"/>
      <c r="F35" s="65"/>
      <c r="G35" s="65"/>
      <c r="H35" s="65"/>
      <c r="I35" s="65"/>
      <c r="J35" s="65"/>
      <c r="K35" s="65"/>
      <c r="L35" s="65"/>
      <c r="M35" s="65"/>
      <c r="N35" s="65"/>
      <c r="O35" s="65"/>
      <c r="P35" s="65"/>
      <c r="Q35" s="65"/>
      <c r="R35" s="65"/>
      <c r="S35" s="65"/>
      <c r="T35" s="65"/>
      <c r="U35" s="65"/>
      <c r="V35" s="65"/>
      <c r="W35" s="65"/>
      <c r="X35" s="65"/>
      <c r="Y35" s="65"/>
    </row>
    <row r="36">
      <c r="A36" s="138"/>
      <c r="B36" s="163" t="s">
        <v>218</v>
      </c>
      <c r="C36" s="144" t="s">
        <v>219</v>
      </c>
      <c r="D36" s="104">
        <f>SUM('Expenses 2022'!C10:C11)</f>
        <v>71577609</v>
      </c>
      <c r="E36" s="146"/>
      <c r="F36" s="16"/>
      <c r="G36" s="16"/>
      <c r="H36" s="16"/>
      <c r="I36" s="16"/>
      <c r="J36" s="16"/>
      <c r="K36" s="16"/>
      <c r="L36" s="16"/>
      <c r="M36" s="16"/>
      <c r="N36" s="16"/>
      <c r="O36" s="16"/>
      <c r="P36" s="16"/>
      <c r="Q36" s="16"/>
      <c r="R36" s="16"/>
      <c r="S36" s="16"/>
      <c r="T36" s="16"/>
      <c r="U36" s="16"/>
      <c r="V36" s="16"/>
      <c r="W36" s="16"/>
      <c r="X36" s="16"/>
      <c r="Y36" s="16"/>
    </row>
    <row r="37">
      <c r="A37" s="138"/>
      <c r="B37" s="38"/>
      <c r="C37" s="144" t="s">
        <v>212</v>
      </c>
      <c r="D37" s="104">
        <f>SUM('Expenses 2022'!C7:C9)</f>
        <v>409225361</v>
      </c>
      <c r="E37" s="146"/>
      <c r="F37" s="16"/>
      <c r="G37" s="16"/>
      <c r="H37" s="16"/>
      <c r="I37" s="16"/>
      <c r="J37" s="16"/>
      <c r="K37" s="16"/>
      <c r="L37" s="16"/>
      <c r="M37" s="16"/>
      <c r="N37" s="16"/>
      <c r="O37" s="16"/>
      <c r="P37" s="16"/>
      <c r="Q37" s="16"/>
      <c r="R37" s="16"/>
      <c r="S37" s="16"/>
      <c r="T37" s="16"/>
      <c r="U37" s="16"/>
      <c r="V37" s="16"/>
      <c r="W37" s="16"/>
      <c r="X37" s="16"/>
      <c r="Y37" s="16"/>
    </row>
    <row r="38">
      <c r="A38" s="138"/>
      <c r="B38" s="38"/>
      <c r="C38" s="147" t="s">
        <v>217</v>
      </c>
      <c r="D38" s="164">
        <f>if(D37=0,0,D36/D37)</f>
        <v>0.1749100027</v>
      </c>
      <c r="E38" s="149" t="s">
        <v>220</v>
      </c>
      <c r="F38" s="16"/>
      <c r="G38" s="16"/>
      <c r="H38" s="16"/>
      <c r="I38" s="16"/>
      <c r="J38" s="16"/>
      <c r="K38" s="16"/>
      <c r="L38" s="16"/>
      <c r="M38" s="16"/>
      <c r="N38" s="16"/>
      <c r="O38" s="16"/>
      <c r="P38" s="16"/>
      <c r="Q38" s="16"/>
      <c r="R38" s="16"/>
      <c r="S38" s="16"/>
      <c r="T38" s="16"/>
      <c r="U38" s="16"/>
      <c r="V38" s="16"/>
      <c r="W38" s="16"/>
      <c r="X38" s="16"/>
      <c r="Y38" s="16"/>
    </row>
    <row r="39">
      <c r="A39" s="138"/>
      <c r="B39" s="50"/>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221</v>
      </c>
      <c r="B40" s="4"/>
      <c r="C40" s="72"/>
      <c r="D40" s="72"/>
      <c r="E40" s="158"/>
      <c r="F40" s="65"/>
      <c r="G40" s="65"/>
      <c r="H40" s="65"/>
      <c r="I40" s="65"/>
      <c r="J40" s="65"/>
      <c r="K40" s="65"/>
      <c r="L40" s="65"/>
      <c r="M40" s="65"/>
      <c r="N40" s="65"/>
      <c r="O40" s="65"/>
      <c r="P40" s="65"/>
      <c r="Q40" s="65"/>
      <c r="R40" s="65"/>
      <c r="S40" s="65"/>
      <c r="T40" s="65"/>
      <c r="U40" s="65"/>
      <c r="V40" s="65"/>
      <c r="W40" s="65"/>
      <c r="X40" s="65"/>
      <c r="Y40" s="65"/>
    </row>
    <row r="41">
      <c r="A41" s="138"/>
      <c r="B41" s="143" t="s">
        <v>222</v>
      </c>
      <c r="C41" s="147" t="s">
        <v>223</v>
      </c>
      <c r="D41" s="104">
        <f>'Expenses 2022'!D40</f>
        <v>754384403</v>
      </c>
      <c r="E41" s="165">
        <f t="shared" ref="E41:E44" si="1">D41/$D$44</f>
        <v>0.6736180435</v>
      </c>
      <c r="F41" s="16"/>
      <c r="G41" s="16"/>
      <c r="H41" s="16"/>
      <c r="I41" s="16"/>
      <c r="J41" s="16"/>
      <c r="K41" s="16"/>
      <c r="L41" s="16"/>
      <c r="M41" s="16"/>
      <c r="N41" s="16"/>
      <c r="O41" s="16"/>
      <c r="P41" s="16"/>
      <c r="Q41" s="16"/>
      <c r="R41" s="16"/>
      <c r="S41" s="16"/>
      <c r="T41" s="16"/>
      <c r="U41" s="16"/>
      <c r="V41" s="16"/>
      <c r="W41" s="16"/>
      <c r="X41" s="16"/>
      <c r="Y41" s="16"/>
    </row>
    <row r="42">
      <c r="A42" s="138"/>
      <c r="B42" s="38"/>
      <c r="C42" s="147" t="s">
        <v>224</v>
      </c>
      <c r="D42" s="145">
        <f>'Expenses 2022'!E40</f>
        <v>190463542</v>
      </c>
      <c r="E42" s="165">
        <f t="shared" si="1"/>
        <v>0.170072019</v>
      </c>
      <c r="F42" s="16"/>
      <c r="G42" s="16"/>
      <c r="H42" s="16"/>
      <c r="I42" s="16"/>
      <c r="J42" s="16"/>
      <c r="K42" s="16"/>
      <c r="L42" s="16"/>
      <c r="M42" s="16"/>
      <c r="N42" s="16"/>
      <c r="O42" s="16"/>
      <c r="P42" s="16"/>
      <c r="Q42" s="16"/>
      <c r="R42" s="16"/>
      <c r="S42" s="16"/>
      <c r="T42" s="16"/>
      <c r="U42" s="16"/>
      <c r="V42" s="16"/>
      <c r="W42" s="16"/>
      <c r="X42" s="16"/>
      <c r="Y42" s="16"/>
    </row>
    <row r="43">
      <c r="A43" s="138"/>
      <c r="B43" s="38"/>
      <c r="C43" s="147" t="s">
        <v>225</v>
      </c>
      <c r="D43" s="145">
        <f>'Expenses 2022'!F40</f>
        <v>175051396</v>
      </c>
      <c r="E43" s="165">
        <f t="shared" si="1"/>
        <v>0.1563099375</v>
      </c>
      <c r="F43" s="16"/>
      <c r="G43" s="16"/>
      <c r="H43" s="16"/>
      <c r="I43" s="16"/>
      <c r="J43" s="16"/>
      <c r="K43" s="16"/>
      <c r="L43" s="16"/>
      <c r="M43" s="16"/>
      <c r="N43" s="16"/>
      <c r="O43" s="16"/>
      <c r="P43" s="16"/>
      <c r="Q43" s="16"/>
      <c r="R43" s="16"/>
      <c r="S43" s="16"/>
      <c r="T43" s="16"/>
      <c r="U43" s="16"/>
      <c r="V43" s="16"/>
      <c r="W43" s="16"/>
      <c r="X43" s="16"/>
      <c r="Y43" s="16"/>
    </row>
    <row r="44">
      <c r="A44" s="138"/>
      <c r="B44" s="38"/>
      <c r="C44" s="144" t="s">
        <v>189</v>
      </c>
      <c r="D44" s="145">
        <f>sum(D41:D43)</f>
        <v>1119899341</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57"/>
      <c r="D45" s="57"/>
      <c r="E45" s="146"/>
      <c r="F45" s="16"/>
      <c r="G45" s="16"/>
      <c r="H45" s="16"/>
      <c r="I45" s="16"/>
      <c r="J45" s="16"/>
      <c r="K45" s="16"/>
      <c r="L45" s="16"/>
      <c r="M45" s="16"/>
      <c r="N45" s="16"/>
      <c r="O45" s="16"/>
      <c r="P45" s="16"/>
      <c r="Q45" s="16"/>
      <c r="R45" s="16"/>
      <c r="S45" s="16"/>
      <c r="T45" s="16"/>
      <c r="U45" s="16"/>
      <c r="V45" s="16"/>
      <c r="W45" s="16"/>
      <c r="X45" s="16"/>
      <c r="Y45" s="16"/>
    </row>
    <row r="46">
      <c r="A46" s="140" t="s">
        <v>226</v>
      </c>
      <c r="B46" s="4"/>
      <c r="C46" s="157"/>
      <c r="D46" s="72"/>
      <c r="E46" s="158"/>
      <c r="F46" s="65"/>
      <c r="G46" s="65"/>
      <c r="H46" s="65"/>
      <c r="I46" s="65"/>
      <c r="J46" s="65"/>
      <c r="K46" s="65"/>
      <c r="L46" s="65"/>
      <c r="M46" s="65"/>
      <c r="N46" s="65"/>
      <c r="O46" s="65"/>
      <c r="P46" s="65"/>
      <c r="Q46" s="65"/>
      <c r="R46" s="65"/>
      <c r="S46" s="65"/>
      <c r="T46" s="65"/>
      <c r="U46" s="65"/>
      <c r="V46" s="65"/>
      <c r="W46" s="65"/>
      <c r="X46" s="65"/>
      <c r="Y46" s="65"/>
    </row>
    <row r="47">
      <c r="A47" s="138"/>
      <c r="B47" s="143" t="s">
        <v>227</v>
      </c>
      <c r="C47" s="144" t="s">
        <v>228</v>
      </c>
      <c r="D47" s="145">
        <f>'Revenues 2022'!F9</f>
        <v>979689569</v>
      </c>
      <c r="E47" s="146"/>
      <c r="F47" s="16"/>
      <c r="G47" s="16"/>
      <c r="H47" s="16"/>
      <c r="I47" s="16"/>
      <c r="J47" s="16"/>
      <c r="K47" s="16"/>
      <c r="L47" s="16"/>
      <c r="M47" s="16"/>
      <c r="N47" s="16"/>
      <c r="O47" s="16"/>
      <c r="P47" s="16"/>
      <c r="Q47" s="16"/>
      <c r="R47" s="16"/>
      <c r="S47" s="16"/>
      <c r="T47" s="16"/>
      <c r="U47" s="16"/>
      <c r="V47" s="16"/>
      <c r="W47" s="16"/>
      <c r="X47" s="16"/>
      <c r="Y47" s="16"/>
    </row>
    <row r="48">
      <c r="A48" s="138"/>
      <c r="B48" s="38"/>
      <c r="C48" s="144" t="s">
        <v>229</v>
      </c>
      <c r="D48" s="145">
        <f>'Expenses 2022'!F40</f>
        <v>175051396</v>
      </c>
      <c r="E48" s="146"/>
      <c r="F48" s="16"/>
      <c r="G48" s="16"/>
      <c r="H48" s="16"/>
      <c r="I48" s="16"/>
      <c r="J48" s="16"/>
      <c r="K48" s="16"/>
      <c r="L48" s="16"/>
      <c r="M48" s="16"/>
      <c r="N48" s="16"/>
      <c r="O48" s="16"/>
      <c r="P48" s="16"/>
      <c r="Q48" s="16"/>
      <c r="R48" s="16"/>
      <c r="S48" s="16"/>
      <c r="T48" s="16"/>
      <c r="U48" s="16"/>
      <c r="V48" s="16"/>
      <c r="W48" s="16"/>
      <c r="X48" s="16"/>
      <c r="Y48" s="16"/>
    </row>
    <row r="49">
      <c r="A49" s="138"/>
      <c r="B49" s="38"/>
      <c r="C49" s="147" t="s">
        <v>230</v>
      </c>
      <c r="D49" s="164">
        <f>if(D48=0,0,D47/D48)</f>
        <v>5.59658244</v>
      </c>
      <c r="E49" s="149" t="s">
        <v>231</v>
      </c>
      <c r="F49" s="16"/>
      <c r="G49" s="16"/>
      <c r="H49" s="16"/>
      <c r="I49" s="16"/>
      <c r="J49" s="16"/>
      <c r="K49" s="16"/>
      <c r="L49" s="16"/>
      <c r="M49" s="16"/>
      <c r="N49" s="16"/>
      <c r="O49" s="16"/>
      <c r="P49" s="16"/>
      <c r="Q49" s="16"/>
      <c r="R49" s="16"/>
      <c r="S49" s="16"/>
      <c r="T49" s="16"/>
      <c r="U49" s="16"/>
      <c r="V49" s="16"/>
      <c r="W49" s="16"/>
      <c r="X49" s="16"/>
      <c r="Y49" s="16"/>
    </row>
    <row r="50">
      <c r="A50" s="138"/>
      <c r="B50" s="50"/>
      <c r="C50" s="57"/>
      <c r="D50" s="57"/>
      <c r="E50" s="146"/>
      <c r="F50" s="16"/>
      <c r="G50" s="16"/>
      <c r="H50" s="16"/>
      <c r="I50" s="16"/>
      <c r="J50" s="16"/>
      <c r="K50" s="16"/>
      <c r="L50" s="16"/>
      <c r="M50" s="16"/>
      <c r="N50" s="16"/>
      <c r="O50" s="16"/>
      <c r="P50" s="16"/>
      <c r="Q50" s="16"/>
      <c r="R50" s="16"/>
      <c r="S50" s="16"/>
      <c r="T50" s="16"/>
      <c r="U50" s="16"/>
      <c r="V50" s="16"/>
      <c r="W50" s="16"/>
      <c r="X50" s="16"/>
      <c r="Y50" s="16"/>
    </row>
    <row r="51">
      <c r="A51" s="166" t="s">
        <v>232</v>
      </c>
      <c r="B51" s="4"/>
      <c r="C51" s="157"/>
      <c r="D51" s="72"/>
      <c r="E51" s="158"/>
      <c r="F51" s="65"/>
      <c r="G51" s="65"/>
      <c r="H51" s="65"/>
      <c r="I51" s="65"/>
      <c r="J51" s="65"/>
      <c r="K51" s="65"/>
      <c r="L51" s="65"/>
      <c r="M51" s="65"/>
      <c r="N51" s="65"/>
      <c r="O51" s="65"/>
      <c r="P51" s="65"/>
      <c r="Q51" s="65"/>
      <c r="R51" s="65"/>
      <c r="S51" s="65"/>
      <c r="T51" s="65"/>
      <c r="U51" s="65"/>
      <c r="V51" s="65"/>
      <c r="W51" s="65"/>
      <c r="X51" s="65"/>
      <c r="Y51" s="65"/>
    </row>
    <row r="52">
      <c r="A52" s="138"/>
      <c r="B52" s="143" t="s">
        <v>233</v>
      </c>
      <c r="C52" s="144" t="s">
        <v>234</v>
      </c>
      <c r="D52" s="145">
        <f>sum('Balance Sheet 2022'!E2:E10)</f>
        <v>824769517</v>
      </c>
      <c r="E52" s="146"/>
      <c r="F52" s="16"/>
      <c r="G52" s="16"/>
      <c r="H52" s="16"/>
      <c r="I52" s="16"/>
      <c r="J52" s="16"/>
      <c r="K52" s="16"/>
      <c r="L52" s="16"/>
      <c r="M52" s="16"/>
      <c r="N52" s="16"/>
      <c r="O52" s="16"/>
      <c r="P52" s="16"/>
      <c r="Q52" s="16"/>
      <c r="R52" s="16"/>
      <c r="S52" s="16"/>
      <c r="T52" s="16"/>
      <c r="U52" s="16"/>
      <c r="V52" s="16"/>
      <c r="W52" s="16"/>
      <c r="X52" s="16"/>
      <c r="Y52" s="16"/>
    </row>
    <row r="53">
      <c r="A53" s="138"/>
      <c r="B53" s="38"/>
      <c r="C53" s="144" t="s">
        <v>235</v>
      </c>
      <c r="D53" s="145">
        <f>sum('Balance Sheet 2022'!E19:E22)</f>
        <v>381905835</v>
      </c>
      <c r="E53" s="146"/>
      <c r="F53" s="16"/>
      <c r="G53" s="16"/>
      <c r="H53" s="16"/>
      <c r="I53" s="16"/>
      <c r="J53" s="16"/>
      <c r="K53" s="16"/>
      <c r="L53" s="16"/>
      <c r="M53" s="16"/>
      <c r="N53" s="16"/>
      <c r="O53" s="16"/>
      <c r="P53" s="16"/>
      <c r="Q53" s="16"/>
      <c r="R53" s="16"/>
      <c r="S53" s="16"/>
      <c r="T53" s="16"/>
      <c r="U53" s="16"/>
      <c r="V53" s="16"/>
      <c r="W53" s="16"/>
      <c r="X53" s="16"/>
      <c r="Y53" s="16"/>
    </row>
    <row r="54">
      <c r="A54" s="138"/>
      <c r="B54" s="38"/>
      <c r="C54" s="147" t="s">
        <v>236</v>
      </c>
      <c r="D54" s="164">
        <f>if(D53=0,0,D52/D53)</f>
        <v>2.159614862</v>
      </c>
      <c r="E54" s="149" t="s">
        <v>237</v>
      </c>
      <c r="F54" s="16"/>
      <c r="G54" s="16"/>
      <c r="H54" s="16"/>
      <c r="I54" s="16"/>
      <c r="J54" s="16"/>
      <c r="K54" s="16"/>
      <c r="L54" s="16"/>
      <c r="M54" s="16"/>
      <c r="N54" s="16"/>
      <c r="O54" s="16"/>
      <c r="P54" s="16"/>
      <c r="Q54" s="16"/>
      <c r="R54" s="16"/>
      <c r="S54" s="16"/>
      <c r="T54" s="16"/>
      <c r="U54" s="16"/>
      <c r="V54" s="16"/>
      <c r="W54" s="16"/>
      <c r="X54" s="16"/>
      <c r="Y54" s="16"/>
    </row>
    <row r="55">
      <c r="A55" s="138"/>
      <c r="B55" s="50"/>
      <c r="C55" s="57"/>
      <c r="D55" s="57"/>
      <c r="E55" s="146"/>
      <c r="F55" s="16"/>
      <c r="G55" s="16"/>
      <c r="H55" s="16"/>
      <c r="I55" s="16"/>
      <c r="J55" s="16"/>
      <c r="K55" s="16"/>
      <c r="L55" s="16"/>
      <c r="M55" s="16"/>
      <c r="N55" s="16"/>
      <c r="O55" s="16"/>
      <c r="P55" s="16"/>
      <c r="Q55" s="16"/>
      <c r="R55" s="16"/>
      <c r="S55" s="16"/>
      <c r="T55" s="16"/>
      <c r="U55" s="16"/>
      <c r="V55" s="16"/>
      <c r="W55" s="16"/>
      <c r="X55" s="16"/>
      <c r="Y55" s="16"/>
    </row>
    <row r="56">
      <c r="A56" s="140" t="s">
        <v>238</v>
      </c>
      <c r="B56" s="4"/>
      <c r="C56" s="157"/>
      <c r="D56" s="72"/>
      <c r="E56" s="158"/>
      <c r="F56" s="65"/>
      <c r="G56" s="65"/>
      <c r="H56" s="65"/>
      <c r="I56" s="65"/>
      <c r="J56" s="65"/>
      <c r="K56" s="65"/>
      <c r="L56" s="65"/>
      <c r="M56" s="65"/>
      <c r="N56" s="65"/>
      <c r="O56" s="65"/>
      <c r="P56" s="65"/>
      <c r="Q56" s="65"/>
      <c r="R56" s="65"/>
      <c r="S56" s="65"/>
      <c r="T56" s="65"/>
      <c r="U56" s="65"/>
      <c r="V56" s="65"/>
      <c r="W56" s="65"/>
      <c r="X56" s="65"/>
      <c r="Y56" s="65"/>
    </row>
    <row r="57">
      <c r="A57" s="138"/>
      <c r="B57" s="143" t="s">
        <v>239</v>
      </c>
      <c r="C57" s="144" t="s">
        <v>240</v>
      </c>
      <c r="D57" s="145">
        <f>sum('Balance Sheet 2022'!E25:E26)</f>
        <v>767007539</v>
      </c>
      <c r="E57" s="146"/>
      <c r="F57" s="16"/>
      <c r="G57" s="16"/>
      <c r="H57" s="16"/>
      <c r="I57" s="16"/>
      <c r="J57" s="16"/>
      <c r="K57" s="16"/>
      <c r="L57" s="16"/>
      <c r="M57" s="16"/>
      <c r="N57" s="16"/>
      <c r="O57" s="16"/>
      <c r="P57" s="16"/>
      <c r="Q57" s="16"/>
      <c r="R57" s="16"/>
      <c r="S57" s="16"/>
      <c r="T57" s="16"/>
      <c r="U57" s="16"/>
      <c r="V57" s="16"/>
      <c r="W57" s="16"/>
      <c r="X57" s="16"/>
      <c r="Y57" s="16"/>
    </row>
    <row r="58">
      <c r="A58" s="138"/>
      <c r="B58" s="38"/>
      <c r="C58" s="144" t="s">
        <v>241</v>
      </c>
      <c r="D58" s="145">
        <f>'Balance Sheet 2022'!E18</f>
        <v>9223371239</v>
      </c>
      <c r="E58" s="146"/>
      <c r="F58" s="16"/>
      <c r="G58" s="16"/>
      <c r="H58" s="16"/>
      <c r="I58" s="16"/>
      <c r="J58" s="16"/>
      <c r="K58" s="16"/>
      <c r="L58" s="16"/>
      <c r="M58" s="16"/>
      <c r="N58" s="16"/>
      <c r="O58" s="16"/>
      <c r="P58" s="16"/>
      <c r="Q58" s="16"/>
      <c r="R58" s="16"/>
      <c r="S58" s="16"/>
      <c r="T58" s="16"/>
      <c r="U58" s="16"/>
      <c r="V58" s="16"/>
      <c r="W58" s="16"/>
      <c r="X58" s="16"/>
      <c r="Y58" s="16"/>
    </row>
    <row r="59">
      <c r="A59" s="138"/>
      <c r="B59" s="38"/>
      <c r="C59" s="147" t="s">
        <v>242</v>
      </c>
      <c r="D59" s="167">
        <f>D57/D58</f>
        <v>0.0831591312</v>
      </c>
      <c r="E59" s="149" t="s">
        <v>243</v>
      </c>
      <c r="F59" s="16"/>
      <c r="G59" s="16"/>
      <c r="H59" s="16"/>
      <c r="I59" s="16"/>
      <c r="J59" s="16"/>
      <c r="K59" s="16"/>
      <c r="L59" s="16"/>
      <c r="M59" s="16"/>
      <c r="N59" s="16"/>
      <c r="O59" s="16"/>
      <c r="P59" s="16"/>
      <c r="Q59" s="16"/>
      <c r="R59" s="16"/>
      <c r="S59" s="16"/>
      <c r="T59" s="16"/>
      <c r="U59" s="16"/>
      <c r="V59" s="16"/>
      <c r="W59" s="16"/>
      <c r="X59" s="16"/>
      <c r="Y59" s="16"/>
    </row>
    <row r="60">
      <c r="A60" s="138"/>
      <c r="B60" s="50"/>
      <c r="C60" s="57"/>
      <c r="D60" s="57"/>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149</v>
      </c>
      <c r="B63" s="4"/>
      <c r="C63" s="108"/>
      <c r="D63" s="111"/>
      <c r="E63" s="11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THE NATURE CONSERVANCY</v>
      </c>
      <c r="B1" s="4"/>
      <c r="C1" s="1">
        <f>'Ratios 2022'!B1+1</f>
        <v>2023</v>
      </c>
      <c r="D1" s="7"/>
      <c r="E1" s="7"/>
      <c r="F1" s="9" t="s">
        <v>2</v>
      </c>
      <c r="G1" s="16"/>
      <c r="H1" s="16"/>
      <c r="I1" s="16"/>
      <c r="J1" s="16"/>
      <c r="K1" s="16"/>
      <c r="L1" s="16"/>
      <c r="M1" s="16"/>
      <c r="N1" s="16"/>
      <c r="O1" s="16"/>
      <c r="P1" s="16"/>
      <c r="Q1" s="16"/>
      <c r="R1" s="16"/>
      <c r="S1" s="16"/>
      <c r="T1" s="16"/>
      <c r="U1" s="16"/>
      <c r="V1" s="16"/>
      <c r="W1" s="16"/>
      <c r="X1" s="16"/>
      <c r="Y1" s="16"/>
      <c r="Z1" s="16"/>
    </row>
    <row r="2">
      <c r="A2" s="19" t="s">
        <v>9</v>
      </c>
      <c r="B2" s="20" t="s">
        <v>10</v>
      </c>
      <c r="C2" s="25" t="s">
        <v>11</v>
      </c>
      <c r="D2" s="33"/>
      <c r="E2" s="36">
        <v>2936036.0</v>
      </c>
      <c r="F2" s="33"/>
      <c r="G2" s="16"/>
      <c r="H2" s="16"/>
      <c r="I2" s="16"/>
      <c r="J2" s="16"/>
      <c r="K2" s="16"/>
      <c r="L2" s="16"/>
      <c r="M2" s="16"/>
      <c r="N2" s="16"/>
      <c r="O2" s="16"/>
      <c r="P2" s="16"/>
      <c r="Q2" s="16"/>
      <c r="R2" s="16"/>
      <c r="S2" s="16"/>
      <c r="T2" s="16"/>
      <c r="U2" s="16"/>
      <c r="V2" s="16"/>
      <c r="W2" s="16"/>
      <c r="X2" s="16"/>
      <c r="Y2" s="16"/>
      <c r="Z2" s="16"/>
    </row>
    <row r="3">
      <c r="A3" s="38"/>
      <c r="B3" s="20" t="s">
        <v>34</v>
      </c>
      <c r="C3" s="25" t="s">
        <v>35</v>
      </c>
      <c r="D3" s="33"/>
      <c r="E3" s="39">
        <v>0.0</v>
      </c>
      <c r="F3" s="33"/>
      <c r="G3" s="16"/>
      <c r="H3" s="16"/>
      <c r="I3" s="16"/>
      <c r="J3" s="16"/>
      <c r="K3" s="16"/>
      <c r="L3" s="16"/>
      <c r="M3" s="16"/>
      <c r="N3" s="16"/>
      <c r="O3" s="16"/>
      <c r="P3" s="16"/>
      <c r="Q3" s="16"/>
      <c r="R3" s="16"/>
      <c r="S3" s="16"/>
      <c r="T3" s="16"/>
      <c r="U3" s="16"/>
      <c r="V3" s="16"/>
      <c r="W3" s="16"/>
      <c r="X3" s="16"/>
      <c r="Y3" s="16"/>
      <c r="Z3" s="16"/>
    </row>
    <row r="4">
      <c r="A4" s="38"/>
      <c r="B4" s="20" t="s">
        <v>38</v>
      </c>
      <c r="C4" s="25" t="s">
        <v>39</v>
      </c>
      <c r="D4" s="33"/>
      <c r="E4" s="39">
        <v>123385.0</v>
      </c>
      <c r="F4" s="7"/>
      <c r="G4" s="16"/>
      <c r="H4" s="16"/>
      <c r="I4" s="16"/>
      <c r="J4" s="16"/>
      <c r="K4" s="16"/>
      <c r="L4" s="16"/>
      <c r="M4" s="16"/>
      <c r="N4" s="16"/>
      <c r="O4" s="16"/>
      <c r="P4" s="16"/>
      <c r="Q4" s="16"/>
      <c r="R4" s="16"/>
      <c r="S4" s="16"/>
      <c r="T4" s="16"/>
      <c r="U4" s="16"/>
      <c r="V4" s="16"/>
      <c r="W4" s="16"/>
      <c r="X4" s="16"/>
      <c r="Y4" s="16"/>
      <c r="Z4" s="16"/>
    </row>
    <row r="5">
      <c r="A5" s="38"/>
      <c r="B5" s="20" t="s">
        <v>41</v>
      </c>
      <c r="C5" s="25" t="s">
        <v>42</v>
      </c>
      <c r="D5" s="33"/>
      <c r="E5" s="39">
        <v>0.0</v>
      </c>
      <c r="F5" s="7"/>
      <c r="G5" s="16"/>
      <c r="H5" s="16"/>
      <c r="I5" s="16"/>
      <c r="J5" s="16"/>
      <c r="K5" s="16"/>
      <c r="L5" s="16"/>
      <c r="M5" s="16"/>
      <c r="N5" s="16"/>
      <c r="O5" s="16"/>
      <c r="P5" s="16"/>
      <c r="Q5" s="16"/>
      <c r="R5" s="16"/>
      <c r="S5" s="16"/>
      <c r="T5" s="16"/>
      <c r="U5" s="16"/>
      <c r="V5" s="16"/>
      <c r="W5" s="16"/>
      <c r="X5" s="16"/>
      <c r="Y5" s="16"/>
      <c r="Z5" s="16"/>
    </row>
    <row r="6">
      <c r="A6" s="38"/>
      <c r="B6" s="20" t="s">
        <v>44</v>
      </c>
      <c r="C6" s="25" t="s">
        <v>45</v>
      </c>
      <c r="D6" s="33"/>
      <c r="E6" s="39">
        <v>1.65431111E8</v>
      </c>
      <c r="F6" s="7"/>
      <c r="G6" s="16"/>
      <c r="H6" s="16"/>
      <c r="I6" s="16"/>
      <c r="J6" s="16"/>
      <c r="K6" s="16"/>
      <c r="L6" s="16"/>
      <c r="M6" s="16"/>
      <c r="N6" s="16"/>
      <c r="O6" s="16"/>
      <c r="P6" s="16"/>
      <c r="Q6" s="16"/>
      <c r="R6" s="16"/>
      <c r="S6" s="16"/>
      <c r="T6" s="16"/>
      <c r="U6" s="16"/>
      <c r="V6" s="16"/>
      <c r="W6" s="16"/>
      <c r="X6" s="16"/>
      <c r="Y6" s="16"/>
      <c r="Z6" s="16"/>
    </row>
    <row r="7">
      <c r="A7" s="38"/>
      <c r="B7" s="20" t="s">
        <v>47</v>
      </c>
      <c r="C7" s="44" t="s">
        <v>49</v>
      </c>
      <c r="D7" s="33"/>
      <c r="E7" s="39">
        <v>1.013686311E9</v>
      </c>
      <c r="F7" s="7"/>
      <c r="G7" s="16"/>
      <c r="H7" s="16"/>
      <c r="I7" s="16"/>
      <c r="J7" s="16"/>
      <c r="K7" s="16"/>
      <c r="L7" s="16"/>
      <c r="M7" s="16"/>
      <c r="N7" s="16"/>
      <c r="O7" s="16"/>
      <c r="P7" s="16"/>
      <c r="Q7" s="16"/>
      <c r="R7" s="16"/>
      <c r="S7" s="16"/>
      <c r="T7" s="16"/>
      <c r="U7" s="16"/>
      <c r="V7" s="16"/>
      <c r="W7" s="16"/>
      <c r="X7" s="16"/>
      <c r="Y7" s="16"/>
      <c r="Z7" s="16"/>
    </row>
    <row r="8">
      <c r="A8" s="50"/>
      <c r="B8" s="20" t="s">
        <v>58</v>
      </c>
      <c r="C8" s="25" t="s">
        <v>59</v>
      </c>
      <c r="D8" s="33"/>
      <c r="E8" s="39">
        <v>1.54920852E8</v>
      </c>
      <c r="F8" s="7"/>
      <c r="G8" s="16"/>
      <c r="H8" s="16"/>
      <c r="I8" s="16"/>
      <c r="J8" s="16"/>
      <c r="K8" s="16"/>
      <c r="L8" s="16"/>
      <c r="M8" s="16"/>
      <c r="N8" s="16"/>
      <c r="O8" s="16"/>
      <c r="P8" s="16"/>
      <c r="Q8" s="16"/>
      <c r="R8" s="16"/>
      <c r="S8" s="16"/>
      <c r="T8" s="16"/>
      <c r="U8" s="16"/>
      <c r="V8" s="16"/>
      <c r="W8" s="16"/>
      <c r="X8" s="16"/>
      <c r="Y8" s="16"/>
      <c r="Z8" s="16"/>
    </row>
    <row r="9">
      <c r="A9" s="56"/>
      <c r="B9" s="58" t="s">
        <v>65</v>
      </c>
      <c r="C9" s="61" t="s">
        <v>74</v>
      </c>
      <c r="D9" s="62"/>
      <c r="E9" s="62"/>
      <c r="F9" s="64">
        <f>SUM(E2:E7)</f>
        <v>1182176843</v>
      </c>
      <c r="G9" s="65"/>
      <c r="H9" s="65"/>
      <c r="I9" s="65"/>
      <c r="J9" s="65"/>
      <c r="K9" s="65"/>
      <c r="L9" s="65"/>
      <c r="M9" s="65"/>
      <c r="N9" s="65"/>
      <c r="O9" s="65"/>
      <c r="P9" s="65"/>
      <c r="Q9" s="65"/>
      <c r="R9" s="65"/>
      <c r="S9" s="65"/>
      <c r="T9" s="65"/>
      <c r="U9" s="65"/>
      <c r="V9" s="65"/>
      <c r="W9" s="65"/>
      <c r="X9" s="65"/>
      <c r="Y9" s="65"/>
      <c r="Z9" s="65"/>
    </row>
    <row r="10">
      <c r="A10" s="19" t="s">
        <v>85</v>
      </c>
      <c r="B10" s="66" t="s">
        <v>89</v>
      </c>
      <c r="C10" s="67" t="s">
        <v>98</v>
      </c>
      <c r="D10" s="23"/>
      <c r="E10" s="23"/>
      <c r="F10" s="36">
        <v>8.2123614E7</v>
      </c>
      <c r="G10" s="170"/>
      <c r="H10" s="16"/>
      <c r="I10" s="16"/>
      <c r="J10" s="16"/>
      <c r="K10" s="16"/>
      <c r="L10" s="16"/>
      <c r="M10" s="16"/>
      <c r="N10" s="16"/>
      <c r="O10" s="16"/>
      <c r="P10" s="16"/>
      <c r="Q10" s="16"/>
      <c r="R10" s="16"/>
      <c r="S10" s="16"/>
      <c r="T10" s="16"/>
      <c r="U10" s="16"/>
      <c r="V10" s="16"/>
      <c r="W10" s="16"/>
      <c r="X10" s="16"/>
      <c r="Y10" s="16"/>
      <c r="Z10" s="16"/>
    </row>
    <row r="11">
      <c r="A11" s="38"/>
      <c r="B11" s="20" t="s">
        <v>34</v>
      </c>
      <c r="C11" s="67" t="s">
        <v>93</v>
      </c>
      <c r="D11" s="68"/>
      <c r="E11" s="68"/>
      <c r="F11" s="69">
        <v>5.1720877E7</v>
      </c>
      <c r="G11" s="170"/>
      <c r="H11" s="16"/>
      <c r="I11" s="16"/>
      <c r="J11" s="16"/>
      <c r="K11" s="16"/>
      <c r="L11" s="16"/>
      <c r="M11" s="16"/>
      <c r="N11" s="16"/>
      <c r="O11" s="16"/>
      <c r="P11" s="16"/>
      <c r="Q11" s="16"/>
      <c r="R11" s="16"/>
      <c r="S11" s="16"/>
      <c r="T11" s="16"/>
      <c r="U11" s="16"/>
      <c r="V11" s="16"/>
      <c r="W11" s="16"/>
      <c r="X11" s="16"/>
      <c r="Y11" s="16"/>
      <c r="Z11" s="16"/>
    </row>
    <row r="12">
      <c r="A12" s="38"/>
      <c r="B12" s="20" t="s">
        <v>38</v>
      </c>
      <c r="C12" s="67" t="s">
        <v>103</v>
      </c>
      <c r="D12" s="68"/>
      <c r="E12" s="68"/>
      <c r="F12" s="69">
        <v>2.395823E7</v>
      </c>
      <c r="G12" s="170"/>
      <c r="H12" s="16"/>
      <c r="I12" s="171"/>
      <c r="J12" s="16"/>
      <c r="K12" s="16"/>
      <c r="L12" s="16"/>
      <c r="M12" s="16"/>
      <c r="N12" s="16"/>
      <c r="O12" s="16"/>
      <c r="P12" s="16"/>
      <c r="Q12" s="16"/>
      <c r="R12" s="16"/>
      <c r="S12" s="16"/>
      <c r="T12" s="16"/>
      <c r="U12" s="16"/>
      <c r="V12" s="16"/>
      <c r="W12" s="16"/>
      <c r="X12" s="16"/>
      <c r="Y12" s="16"/>
      <c r="Z12" s="16"/>
    </row>
    <row r="13">
      <c r="A13" s="38"/>
      <c r="B13" s="20" t="s">
        <v>41</v>
      </c>
      <c r="C13" s="172" t="s">
        <v>106</v>
      </c>
      <c r="D13" s="68"/>
      <c r="E13" s="68"/>
      <c r="F13" s="69">
        <v>5036075.0</v>
      </c>
      <c r="G13" s="170"/>
      <c r="H13" s="16"/>
      <c r="J13" s="170"/>
      <c r="K13" s="16"/>
      <c r="L13" s="16"/>
      <c r="M13" s="16"/>
      <c r="N13" s="16"/>
      <c r="O13" s="16"/>
      <c r="P13" s="16"/>
      <c r="Q13" s="16"/>
      <c r="R13" s="16"/>
      <c r="S13" s="16"/>
      <c r="T13" s="16"/>
      <c r="U13" s="16"/>
      <c r="V13" s="16"/>
      <c r="W13" s="16"/>
      <c r="X13" s="16"/>
      <c r="Y13" s="16"/>
      <c r="Z13" s="16"/>
    </row>
    <row r="14">
      <c r="A14" s="38"/>
      <c r="B14" s="20" t="s">
        <v>44</v>
      </c>
      <c r="C14" s="173"/>
      <c r="D14" s="68"/>
      <c r="E14" s="68"/>
      <c r="F14" s="69">
        <v>0.0</v>
      </c>
      <c r="G14" s="170"/>
      <c r="H14" s="16"/>
      <c r="J14" s="170"/>
      <c r="K14" s="16"/>
      <c r="L14" s="16"/>
      <c r="M14" s="16"/>
      <c r="N14" s="16"/>
      <c r="O14" s="16"/>
      <c r="P14" s="16"/>
      <c r="Q14" s="16"/>
      <c r="R14" s="16"/>
      <c r="S14" s="16"/>
      <c r="T14" s="16"/>
      <c r="U14" s="16"/>
      <c r="V14" s="16"/>
      <c r="W14" s="16"/>
      <c r="X14" s="16"/>
      <c r="Y14" s="16"/>
      <c r="Z14" s="16"/>
    </row>
    <row r="15">
      <c r="A15" s="50"/>
      <c r="B15" s="20" t="s">
        <v>47</v>
      </c>
      <c r="C15" s="173"/>
      <c r="D15" s="68"/>
      <c r="E15" s="68"/>
      <c r="F15" s="69">
        <v>0.0</v>
      </c>
      <c r="G15" s="16"/>
      <c r="H15" s="16"/>
      <c r="J15" s="170"/>
      <c r="K15" s="16"/>
      <c r="L15" s="16"/>
      <c r="M15" s="16"/>
      <c r="N15" s="16"/>
      <c r="O15" s="16"/>
      <c r="P15" s="16"/>
      <c r="Q15" s="16"/>
      <c r="R15" s="16"/>
      <c r="S15" s="16"/>
      <c r="T15" s="16"/>
      <c r="U15" s="16"/>
      <c r="V15" s="16"/>
      <c r="W15" s="16"/>
      <c r="X15" s="16"/>
      <c r="Y15" s="16"/>
      <c r="Z15" s="16"/>
    </row>
    <row r="16">
      <c r="A16" s="73"/>
      <c r="B16" s="58" t="s">
        <v>58</v>
      </c>
      <c r="C16" s="61" t="s">
        <v>114</v>
      </c>
      <c r="D16" s="64"/>
      <c r="E16" s="64"/>
      <c r="F16" s="64">
        <f>sum(F10:F15)</f>
        <v>162838796</v>
      </c>
      <c r="G16" s="65"/>
      <c r="H16" s="65"/>
      <c r="I16" s="65"/>
      <c r="J16" s="65"/>
      <c r="K16" s="65"/>
      <c r="L16" s="65"/>
      <c r="M16" s="65"/>
      <c r="N16" s="65"/>
      <c r="O16" s="65"/>
      <c r="P16" s="65"/>
      <c r="Q16" s="65"/>
      <c r="R16" s="65"/>
      <c r="S16" s="65"/>
      <c r="T16" s="65"/>
      <c r="U16" s="65"/>
      <c r="V16" s="65"/>
      <c r="W16" s="65"/>
      <c r="X16" s="65"/>
      <c r="Y16" s="65"/>
      <c r="Z16" s="65"/>
    </row>
    <row r="17">
      <c r="A17" s="80" t="s">
        <v>118</v>
      </c>
      <c r="B17" s="81">
        <v>3.0</v>
      </c>
      <c r="C17" s="83" t="s">
        <v>131</v>
      </c>
      <c r="D17" s="68"/>
      <c r="E17" s="68"/>
      <c r="F17" s="69">
        <v>3.4950799E7</v>
      </c>
      <c r="G17" s="85"/>
      <c r="H17" s="16"/>
      <c r="I17" s="16"/>
      <c r="J17" s="16"/>
      <c r="K17" s="16"/>
      <c r="L17" s="16"/>
      <c r="M17" s="16"/>
      <c r="N17" s="16"/>
      <c r="O17" s="16"/>
      <c r="P17" s="16"/>
      <c r="Q17" s="16"/>
      <c r="R17" s="16"/>
      <c r="S17" s="16"/>
      <c r="T17" s="16"/>
      <c r="U17" s="16"/>
      <c r="V17" s="16"/>
      <c r="W17" s="16"/>
      <c r="X17" s="16"/>
      <c r="Y17" s="16"/>
      <c r="Z17" s="16"/>
    </row>
    <row r="18">
      <c r="A18" s="38"/>
      <c r="B18" s="81">
        <v>4.0</v>
      </c>
      <c r="C18" s="61" t="s">
        <v>135</v>
      </c>
      <c r="D18" s="88"/>
      <c r="E18" s="88"/>
      <c r="F18" s="89">
        <v>0.0</v>
      </c>
      <c r="G18" s="16"/>
      <c r="H18" s="16"/>
      <c r="I18" s="16"/>
      <c r="J18" s="16"/>
      <c r="K18" s="16"/>
      <c r="L18" s="16"/>
      <c r="M18" s="16"/>
      <c r="N18" s="16"/>
      <c r="O18" s="16"/>
      <c r="P18" s="16"/>
      <c r="Q18" s="16"/>
      <c r="R18" s="16"/>
      <c r="S18" s="16"/>
      <c r="T18" s="16"/>
      <c r="U18" s="16"/>
      <c r="V18" s="16"/>
      <c r="W18" s="16"/>
      <c r="X18" s="16"/>
      <c r="Y18" s="16"/>
      <c r="Z18" s="16"/>
    </row>
    <row r="19">
      <c r="A19" s="38"/>
      <c r="B19" s="81">
        <v>5.0</v>
      </c>
      <c r="C19" s="61" t="s">
        <v>100</v>
      </c>
      <c r="D19" s="68"/>
      <c r="E19" s="68"/>
      <c r="F19" s="69">
        <v>0.0</v>
      </c>
      <c r="G19" s="16"/>
      <c r="H19" s="16"/>
      <c r="I19" s="16"/>
      <c r="J19" s="16"/>
      <c r="K19" s="16"/>
      <c r="L19" s="16"/>
      <c r="M19" s="16"/>
      <c r="N19" s="16"/>
      <c r="O19" s="16"/>
      <c r="P19" s="16"/>
      <c r="Q19" s="16"/>
      <c r="R19" s="16"/>
      <c r="S19" s="16"/>
      <c r="T19" s="16"/>
      <c r="U19" s="16"/>
      <c r="V19" s="16"/>
      <c r="W19" s="16"/>
      <c r="X19" s="16"/>
      <c r="Y19" s="16"/>
      <c r="Z19" s="16"/>
    </row>
    <row r="20">
      <c r="A20" s="38"/>
      <c r="B20" s="96"/>
      <c r="C20" s="99"/>
      <c r="D20" s="101" t="s">
        <v>141</v>
      </c>
      <c r="E20" s="101" t="s">
        <v>142</v>
      </c>
      <c r="F20" s="17"/>
      <c r="G20" s="16"/>
      <c r="H20" s="16"/>
      <c r="I20" s="16"/>
      <c r="J20" s="16"/>
      <c r="K20" s="16"/>
      <c r="L20" s="16"/>
      <c r="M20" s="16"/>
      <c r="N20" s="16"/>
      <c r="O20" s="16"/>
      <c r="P20" s="16"/>
      <c r="Q20" s="16"/>
      <c r="R20" s="16"/>
      <c r="S20" s="16"/>
      <c r="T20" s="16"/>
      <c r="U20" s="16"/>
      <c r="V20" s="16"/>
      <c r="W20" s="16"/>
      <c r="X20" s="16"/>
      <c r="Y20" s="16"/>
      <c r="Z20" s="16"/>
    </row>
    <row r="21">
      <c r="A21" s="38"/>
      <c r="B21" s="66" t="s">
        <v>144</v>
      </c>
      <c r="C21" s="25" t="s">
        <v>145</v>
      </c>
      <c r="D21" s="39">
        <v>3422977.0</v>
      </c>
      <c r="E21" s="39">
        <v>0.0</v>
      </c>
      <c r="F21" s="17"/>
      <c r="G21" s="16"/>
      <c r="H21" s="16"/>
      <c r="I21" s="16"/>
      <c r="J21" s="16"/>
      <c r="K21" s="16"/>
      <c r="L21" s="16"/>
      <c r="M21" s="16"/>
      <c r="N21" s="16"/>
      <c r="O21" s="16"/>
      <c r="P21" s="16"/>
      <c r="Q21" s="16"/>
      <c r="R21" s="16"/>
      <c r="S21" s="16"/>
      <c r="T21" s="16"/>
      <c r="U21" s="16"/>
      <c r="V21" s="16"/>
      <c r="W21" s="16"/>
      <c r="X21" s="16"/>
      <c r="Y21" s="16"/>
      <c r="Z21" s="16"/>
    </row>
    <row r="22">
      <c r="A22" s="38"/>
      <c r="B22" s="66" t="s">
        <v>34</v>
      </c>
      <c r="C22" s="25" t="s">
        <v>146</v>
      </c>
      <c r="D22" s="39">
        <v>632661.0</v>
      </c>
      <c r="E22" s="39">
        <v>0.0</v>
      </c>
      <c r="F22" s="17"/>
      <c r="G22" s="16"/>
      <c r="H22" s="16"/>
      <c r="I22" s="16"/>
      <c r="J22" s="16"/>
      <c r="K22" s="16"/>
      <c r="L22" s="16"/>
      <c r="M22" s="16"/>
      <c r="N22" s="16"/>
      <c r="O22" s="16"/>
      <c r="P22" s="16"/>
      <c r="Q22" s="16"/>
      <c r="R22" s="16"/>
      <c r="S22" s="16"/>
      <c r="T22" s="16"/>
      <c r="U22" s="16"/>
      <c r="V22" s="16"/>
      <c r="W22" s="16"/>
      <c r="X22" s="16"/>
      <c r="Y22" s="16"/>
      <c r="Z22" s="16"/>
    </row>
    <row r="23">
      <c r="A23" s="38"/>
      <c r="B23" s="66" t="s">
        <v>38</v>
      </c>
      <c r="C23" s="25" t="s">
        <v>147</v>
      </c>
      <c r="D23" s="104">
        <f t="shared" ref="D23:E23" si="1">D21-D22</f>
        <v>2790316</v>
      </c>
      <c r="E23" s="104">
        <f t="shared" si="1"/>
        <v>0</v>
      </c>
      <c r="F23" s="17"/>
      <c r="G23" s="16"/>
      <c r="H23" s="16"/>
      <c r="I23" s="16"/>
      <c r="J23" s="16"/>
      <c r="K23" s="16"/>
      <c r="L23" s="16"/>
      <c r="M23" s="16"/>
      <c r="N23" s="16"/>
      <c r="O23" s="16"/>
      <c r="P23" s="16"/>
      <c r="Q23" s="16"/>
      <c r="R23" s="16"/>
      <c r="S23" s="16"/>
      <c r="T23" s="16"/>
      <c r="U23" s="16"/>
      <c r="V23" s="16"/>
      <c r="W23" s="16"/>
      <c r="X23" s="16"/>
      <c r="Y23" s="16"/>
      <c r="Z23" s="16"/>
    </row>
    <row r="24">
      <c r="A24" s="38"/>
      <c r="B24" s="81" t="s">
        <v>41</v>
      </c>
      <c r="C24" s="61" t="s">
        <v>150</v>
      </c>
      <c r="D24" s="62"/>
      <c r="E24" s="62"/>
      <c r="F24" s="64">
        <f>sum(D23:E23)</f>
        <v>2790316</v>
      </c>
      <c r="G24" s="65"/>
      <c r="H24" s="65"/>
      <c r="I24" s="65"/>
      <c r="J24" s="65"/>
      <c r="K24" s="65"/>
      <c r="L24" s="65"/>
      <c r="M24" s="65"/>
      <c r="N24" s="65"/>
      <c r="O24" s="65"/>
      <c r="P24" s="65"/>
      <c r="Q24" s="65"/>
      <c r="R24" s="65"/>
      <c r="S24" s="65"/>
      <c r="T24" s="65"/>
      <c r="U24" s="65"/>
      <c r="V24" s="65"/>
      <c r="W24" s="65"/>
      <c r="X24" s="65"/>
      <c r="Y24" s="65"/>
      <c r="Z24" s="65"/>
    </row>
    <row r="25">
      <c r="A25" s="38"/>
      <c r="B25" s="96"/>
      <c r="C25" s="99"/>
      <c r="D25" s="101" t="s">
        <v>151</v>
      </c>
      <c r="E25" s="101" t="s">
        <v>152</v>
      </c>
      <c r="F25" s="17"/>
      <c r="G25" s="109"/>
      <c r="H25" s="16"/>
      <c r="I25" s="16"/>
      <c r="J25" s="16"/>
      <c r="K25" s="16"/>
      <c r="L25" s="16"/>
      <c r="M25" s="16"/>
      <c r="N25" s="16"/>
      <c r="O25" s="16"/>
      <c r="P25" s="16"/>
      <c r="Q25" s="16"/>
      <c r="R25" s="16"/>
      <c r="S25" s="16"/>
      <c r="T25" s="16"/>
      <c r="U25" s="16"/>
      <c r="V25" s="16"/>
      <c r="W25" s="16"/>
      <c r="X25" s="16"/>
      <c r="Y25" s="16"/>
      <c r="Z25" s="16"/>
    </row>
    <row r="26">
      <c r="A26" s="38"/>
      <c r="B26" s="20" t="s">
        <v>154</v>
      </c>
      <c r="C26" s="114" t="s">
        <v>244</v>
      </c>
      <c r="D26" s="39">
        <v>2.535181096E9</v>
      </c>
      <c r="E26" s="39">
        <v>2.9075336E7</v>
      </c>
      <c r="F26" s="17"/>
      <c r="G26" s="109"/>
      <c r="H26" s="16"/>
      <c r="I26" s="16"/>
      <c r="J26" s="16"/>
      <c r="K26" s="16"/>
      <c r="L26" s="16"/>
      <c r="M26" s="16"/>
      <c r="N26" s="16"/>
      <c r="O26" s="16"/>
      <c r="P26" s="16"/>
      <c r="Q26" s="16"/>
      <c r="R26" s="16"/>
      <c r="S26" s="16"/>
      <c r="T26" s="16"/>
      <c r="U26" s="16"/>
      <c r="V26" s="16"/>
      <c r="W26" s="16"/>
      <c r="X26" s="16"/>
      <c r="Y26" s="16"/>
      <c r="Z26" s="16"/>
    </row>
    <row r="27">
      <c r="A27" s="38"/>
      <c r="B27" s="66" t="s">
        <v>34</v>
      </c>
      <c r="C27" s="25" t="s">
        <v>156</v>
      </c>
      <c r="D27" s="39">
        <v>2.462861494E9</v>
      </c>
      <c r="E27" s="39">
        <v>2.7006561E7</v>
      </c>
      <c r="F27" s="17"/>
      <c r="G27" s="16"/>
      <c r="H27" s="16"/>
      <c r="I27" s="16"/>
      <c r="J27" s="16"/>
      <c r="K27" s="16"/>
      <c r="L27" s="16"/>
      <c r="M27" s="16"/>
      <c r="N27" s="16"/>
      <c r="O27" s="16"/>
      <c r="P27" s="16"/>
      <c r="Q27" s="16"/>
      <c r="R27" s="16"/>
      <c r="S27" s="16"/>
      <c r="T27" s="16"/>
      <c r="U27" s="16"/>
      <c r="V27" s="16"/>
      <c r="W27" s="16"/>
      <c r="X27" s="16"/>
      <c r="Y27" s="16"/>
      <c r="Z27" s="16"/>
    </row>
    <row r="28">
      <c r="A28" s="38"/>
      <c r="B28" s="66" t="s">
        <v>38</v>
      </c>
      <c r="C28" s="25" t="s">
        <v>157</v>
      </c>
      <c r="D28" s="104">
        <f t="shared" ref="D28:E28" si="2">D26-D27</f>
        <v>72319602</v>
      </c>
      <c r="E28" s="104">
        <f t="shared" si="2"/>
        <v>2068775</v>
      </c>
      <c r="F28" s="17"/>
      <c r="G28" s="16"/>
      <c r="H28" s="16"/>
      <c r="I28" s="16"/>
      <c r="J28" s="16"/>
      <c r="K28" s="16"/>
      <c r="L28" s="16"/>
      <c r="M28" s="16"/>
      <c r="N28" s="16"/>
      <c r="O28" s="16"/>
      <c r="P28" s="16"/>
      <c r="Q28" s="16"/>
      <c r="R28" s="16"/>
      <c r="S28" s="16"/>
      <c r="T28" s="16"/>
      <c r="U28" s="16"/>
      <c r="V28" s="16"/>
      <c r="W28" s="16"/>
      <c r="X28" s="16"/>
      <c r="Y28" s="16"/>
      <c r="Z28" s="16"/>
    </row>
    <row r="29">
      <c r="A29" s="38"/>
      <c r="B29" s="58" t="s">
        <v>41</v>
      </c>
      <c r="C29" s="61" t="s">
        <v>160</v>
      </c>
      <c r="D29" s="64"/>
      <c r="E29" s="64"/>
      <c r="F29" s="64">
        <f>sum(D28:E28)</f>
        <v>74388377</v>
      </c>
      <c r="G29" s="65"/>
      <c r="H29" s="65"/>
      <c r="I29" s="65"/>
      <c r="J29" s="65"/>
      <c r="K29" s="65"/>
      <c r="L29" s="65"/>
      <c r="M29" s="65"/>
      <c r="N29" s="65"/>
      <c r="O29" s="65"/>
      <c r="P29" s="65"/>
      <c r="Q29" s="65"/>
      <c r="R29" s="65"/>
      <c r="S29" s="65"/>
      <c r="T29" s="65"/>
      <c r="U29" s="65"/>
      <c r="V29" s="65"/>
      <c r="W29" s="65"/>
      <c r="X29" s="65"/>
      <c r="Y29" s="65"/>
      <c r="Z29" s="65"/>
    </row>
    <row r="30">
      <c r="A30" s="38"/>
      <c r="B30" s="66" t="s">
        <v>161</v>
      </c>
      <c r="C30" s="44" t="s">
        <v>162</v>
      </c>
      <c r="D30" s="44"/>
      <c r="E30" s="36">
        <v>57271.0</v>
      </c>
      <c r="F30" s="17"/>
      <c r="G30" s="16"/>
      <c r="H30" s="16"/>
      <c r="I30" s="16"/>
      <c r="J30" s="16"/>
      <c r="K30" s="16"/>
      <c r="L30" s="16"/>
      <c r="M30" s="16"/>
      <c r="N30" s="16"/>
      <c r="O30" s="16"/>
      <c r="P30" s="16"/>
      <c r="Q30" s="16"/>
      <c r="R30" s="16"/>
      <c r="S30" s="16"/>
      <c r="T30" s="16"/>
      <c r="U30" s="16"/>
      <c r="V30" s="16"/>
      <c r="W30" s="16"/>
      <c r="X30" s="16"/>
      <c r="Y30" s="16"/>
      <c r="Z30" s="16"/>
    </row>
    <row r="31">
      <c r="A31" s="38"/>
      <c r="B31" s="20" t="s">
        <v>34</v>
      </c>
      <c r="C31" s="25" t="s">
        <v>164</v>
      </c>
      <c r="D31" s="17"/>
      <c r="E31" s="36">
        <v>75899.0</v>
      </c>
      <c r="F31" s="17"/>
      <c r="G31" s="16"/>
      <c r="H31" s="16"/>
      <c r="I31" s="16"/>
      <c r="J31" s="16"/>
      <c r="K31" s="16"/>
      <c r="L31" s="16"/>
      <c r="M31" s="16"/>
      <c r="N31" s="16"/>
      <c r="O31" s="16"/>
      <c r="P31" s="16"/>
      <c r="Q31" s="16"/>
      <c r="R31" s="16"/>
      <c r="S31" s="16"/>
      <c r="T31" s="16"/>
      <c r="U31" s="16"/>
      <c r="V31" s="16"/>
      <c r="W31" s="16"/>
      <c r="X31" s="16"/>
      <c r="Y31" s="16"/>
      <c r="Z31" s="16"/>
    </row>
    <row r="32">
      <c r="A32" s="38"/>
      <c r="B32" s="58" t="s">
        <v>38</v>
      </c>
      <c r="C32" s="83" t="s">
        <v>166</v>
      </c>
      <c r="D32" s="120"/>
      <c r="E32" s="121"/>
      <c r="F32" s="64">
        <f>E30-E31</f>
        <v>-18628</v>
      </c>
      <c r="G32" s="16"/>
      <c r="H32" s="16"/>
      <c r="I32" s="16"/>
      <c r="J32" s="16"/>
      <c r="K32" s="16"/>
      <c r="L32" s="16"/>
      <c r="M32" s="16"/>
      <c r="N32" s="16"/>
      <c r="O32" s="16"/>
      <c r="P32" s="16"/>
      <c r="Q32" s="16"/>
      <c r="R32" s="16"/>
      <c r="S32" s="16"/>
      <c r="T32" s="16"/>
      <c r="U32" s="16"/>
      <c r="V32" s="16"/>
      <c r="W32" s="16"/>
      <c r="X32" s="16"/>
      <c r="Y32" s="16"/>
      <c r="Z32" s="16"/>
    </row>
    <row r="33">
      <c r="A33" s="38"/>
      <c r="B33" s="24" t="s">
        <v>169</v>
      </c>
      <c r="C33" s="44" t="s">
        <v>170</v>
      </c>
      <c r="D33" s="60"/>
      <c r="E33" s="36">
        <v>0.0</v>
      </c>
      <c r="F33" s="17"/>
      <c r="G33" s="16"/>
      <c r="H33" s="16"/>
      <c r="I33" s="16"/>
      <c r="J33" s="16"/>
      <c r="K33" s="16"/>
      <c r="L33" s="16"/>
      <c r="M33" s="16"/>
      <c r="N33" s="16"/>
      <c r="O33" s="16"/>
      <c r="P33" s="16"/>
      <c r="Q33" s="16"/>
      <c r="R33" s="16"/>
      <c r="S33" s="16"/>
      <c r="T33" s="16"/>
      <c r="U33" s="16"/>
      <c r="V33" s="16"/>
      <c r="W33" s="16"/>
      <c r="X33" s="16"/>
      <c r="Y33" s="16"/>
      <c r="Z33" s="16"/>
    </row>
    <row r="34">
      <c r="A34" s="38"/>
      <c r="B34" s="20" t="s">
        <v>34</v>
      </c>
      <c r="C34" s="25" t="s">
        <v>172</v>
      </c>
      <c r="D34" s="122"/>
      <c r="E34" s="36">
        <v>0.0</v>
      </c>
      <c r="F34" s="17"/>
      <c r="G34" s="16"/>
      <c r="H34" s="16"/>
      <c r="I34" s="16"/>
      <c r="J34" s="16"/>
      <c r="K34" s="16"/>
      <c r="L34" s="16"/>
      <c r="M34" s="16"/>
      <c r="N34" s="16"/>
      <c r="O34" s="16"/>
      <c r="P34" s="16"/>
      <c r="Q34" s="16"/>
      <c r="R34" s="16"/>
      <c r="S34" s="16"/>
      <c r="T34" s="16"/>
      <c r="U34" s="16"/>
      <c r="V34" s="16"/>
      <c r="W34" s="16"/>
      <c r="X34" s="16"/>
      <c r="Y34" s="16"/>
      <c r="Z34" s="16"/>
    </row>
    <row r="35">
      <c r="A35" s="38"/>
      <c r="B35" s="58" t="s">
        <v>38</v>
      </c>
      <c r="C35" s="83" t="s">
        <v>174</v>
      </c>
      <c r="D35" s="120"/>
      <c r="E35" s="121"/>
      <c r="F35" s="64">
        <f>E33-E34</f>
        <v>0</v>
      </c>
      <c r="G35" s="16"/>
      <c r="H35" s="16"/>
      <c r="I35" s="16"/>
      <c r="J35" s="16"/>
      <c r="K35" s="16"/>
      <c r="L35" s="16"/>
      <c r="M35" s="16"/>
      <c r="N35" s="16"/>
      <c r="O35" s="16"/>
      <c r="P35" s="16"/>
      <c r="Q35" s="16"/>
      <c r="R35" s="16"/>
      <c r="S35" s="16"/>
      <c r="T35" s="16"/>
      <c r="U35" s="16"/>
      <c r="V35" s="16"/>
      <c r="W35" s="16"/>
      <c r="X35" s="16"/>
      <c r="Y35" s="16"/>
      <c r="Z35" s="16"/>
    </row>
    <row r="36">
      <c r="A36" s="38"/>
      <c r="B36" s="24" t="s">
        <v>176</v>
      </c>
      <c r="C36" s="44" t="s">
        <v>177</v>
      </c>
      <c r="D36" s="60"/>
      <c r="E36" s="36">
        <v>3033408.0</v>
      </c>
      <c r="F36" s="17"/>
      <c r="G36" s="16"/>
      <c r="H36" s="16"/>
      <c r="I36" s="16"/>
      <c r="J36" s="16"/>
      <c r="K36" s="16"/>
      <c r="L36" s="16"/>
      <c r="M36" s="16"/>
      <c r="N36" s="16"/>
      <c r="O36" s="16"/>
      <c r="P36" s="16"/>
      <c r="Q36" s="16"/>
      <c r="R36" s="16"/>
      <c r="S36" s="16"/>
      <c r="T36" s="16"/>
      <c r="U36" s="16"/>
      <c r="V36" s="16"/>
      <c r="W36" s="16"/>
      <c r="X36" s="16"/>
      <c r="Y36" s="16"/>
      <c r="Z36" s="16"/>
    </row>
    <row r="37">
      <c r="A37" s="38"/>
      <c r="B37" s="20" t="s">
        <v>34</v>
      </c>
      <c r="C37" s="25" t="s">
        <v>178</v>
      </c>
      <c r="D37" s="122"/>
      <c r="E37" s="36">
        <v>348197.0</v>
      </c>
      <c r="F37" s="17"/>
      <c r="G37" s="16"/>
      <c r="H37" s="16"/>
      <c r="I37" s="16"/>
      <c r="J37" s="16"/>
      <c r="K37" s="16"/>
      <c r="L37" s="16"/>
      <c r="M37" s="16"/>
      <c r="N37" s="16"/>
      <c r="O37" s="16"/>
      <c r="P37" s="16"/>
      <c r="Q37" s="16"/>
      <c r="R37" s="16"/>
      <c r="S37" s="16"/>
      <c r="T37" s="16"/>
      <c r="U37" s="16"/>
      <c r="V37" s="16"/>
      <c r="W37" s="16"/>
      <c r="X37" s="16"/>
      <c r="Y37" s="16"/>
      <c r="Z37" s="16"/>
    </row>
    <row r="38">
      <c r="A38" s="38"/>
      <c r="B38" s="58" t="s">
        <v>38</v>
      </c>
      <c r="C38" s="83" t="s">
        <v>179</v>
      </c>
      <c r="D38" s="120"/>
      <c r="E38" s="121"/>
      <c r="F38" s="64">
        <f>E36-E37</f>
        <v>2685211</v>
      </c>
      <c r="G38" s="16"/>
      <c r="H38" s="16"/>
      <c r="I38" s="16"/>
      <c r="J38" s="16"/>
      <c r="K38" s="16"/>
      <c r="L38" s="16"/>
      <c r="M38" s="16"/>
      <c r="N38" s="16"/>
      <c r="O38" s="16"/>
      <c r="P38" s="16"/>
      <c r="Q38" s="16"/>
      <c r="R38" s="16"/>
      <c r="S38" s="16"/>
      <c r="T38" s="16"/>
      <c r="U38" s="16"/>
      <c r="V38" s="16"/>
      <c r="W38" s="16"/>
      <c r="X38" s="16"/>
      <c r="Y38" s="16"/>
      <c r="Z38" s="16"/>
    </row>
    <row r="39">
      <c r="A39" s="38"/>
      <c r="B39" s="20" t="s">
        <v>181</v>
      </c>
      <c r="C39" s="128" t="s">
        <v>184</v>
      </c>
      <c r="D39" s="17"/>
      <c r="E39" s="36">
        <v>1.1912589E7</v>
      </c>
      <c r="F39" s="17"/>
      <c r="G39" s="16"/>
      <c r="H39" s="16"/>
      <c r="I39" s="16"/>
      <c r="J39" s="16"/>
      <c r="K39" s="16"/>
      <c r="L39" s="16"/>
      <c r="M39" s="16"/>
      <c r="N39" s="16"/>
      <c r="O39" s="16"/>
      <c r="P39" s="16"/>
      <c r="Q39" s="16"/>
      <c r="R39" s="16"/>
      <c r="S39" s="16"/>
      <c r="T39" s="16"/>
      <c r="U39" s="16"/>
      <c r="V39" s="16"/>
      <c r="W39" s="16"/>
      <c r="X39" s="16"/>
      <c r="Y39" s="16"/>
      <c r="Z39" s="16"/>
    </row>
    <row r="40">
      <c r="A40" s="38"/>
      <c r="B40" s="20" t="s">
        <v>34</v>
      </c>
      <c r="C40" s="128" t="s">
        <v>183</v>
      </c>
      <c r="D40" s="17"/>
      <c r="E40" s="36">
        <v>5089127.0</v>
      </c>
      <c r="F40" s="17"/>
      <c r="G40" s="16"/>
      <c r="H40" s="16"/>
      <c r="I40" s="16"/>
      <c r="J40" s="16"/>
      <c r="K40" s="16"/>
      <c r="L40" s="16"/>
      <c r="M40" s="16"/>
      <c r="N40" s="16"/>
      <c r="O40" s="16"/>
      <c r="P40" s="16"/>
      <c r="Q40" s="16"/>
      <c r="R40" s="16"/>
      <c r="S40" s="16"/>
      <c r="T40" s="16"/>
      <c r="U40" s="16"/>
      <c r="V40" s="16"/>
      <c r="W40" s="16"/>
      <c r="X40" s="16"/>
      <c r="Y40" s="16"/>
      <c r="Z40" s="16"/>
    </row>
    <row r="41">
      <c r="A41" s="38"/>
      <c r="B41" s="20" t="s">
        <v>38</v>
      </c>
      <c r="C41" s="128" t="s">
        <v>245</v>
      </c>
      <c r="D41" s="17"/>
      <c r="E41" s="36">
        <v>3622045.0</v>
      </c>
      <c r="F41" s="17"/>
      <c r="G41" s="16"/>
      <c r="H41" s="16"/>
      <c r="I41" s="16"/>
      <c r="J41" s="16"/>
      <c r="K41" s="16"/>
      <c r="L41" s="16"/>
      <c r="M41" s="16"/>
      <c r="N41" s="16"/>
      <c r="O41" s="16"/>
      <c r="P41" s="16"/>
      <c r="Q41" s="16"/>
      <c r="R41" s="16"/>
      <c r="S41" s="16"/>
      <c r="T41" s="16"/>
      <c r="U41" s="16"/>
      <c r="V41" s="16"/>
      <c r="W41" s="16"/>
      <c r="X41" s="16"/>
      <c r="Y41" s="16"/>
      <c r="Z41" s="16"/>
    </row>
    <row r="42">
      <c r="A42" s="50"/>
      <c r="B42" s="20" t="s">
        <v>41</v>
      </c>
      <c r="C42" s="128" t="s">
        <v>185</v>
      </c>
      <c r="D42" s="17"/>
      <c r="E42" s="36">
        <v>2295826.0</v>
      </c>
      <c r="F42" s="17"/>
      <c r="G42" s="16"/>
      <c r="H42" s="16"/>
      <c r="I42" s="16"/>
      <c r="J42" s="16"/>
      <c r="K42" s="16"/>
      <c r="L42" s="16"/>
      <c r="M42" s="16"/>
      <c r="N42" s="16"/>
      <c r="O42" s="16"/>
      <c r="P42" s="16"/>
      <c r="Q42" s="16"/>
      <c r="R42" s="16"/>
      <c r="S42" s="16"/>
      <c r="T42" s="16"/>
      <c r="U42" s="16"/>
      <c r="V42" s="16"/>
      <c r="W42" s="16"/>
      <c r="X42" s="16"/>
      <c r="Y42" s="16"/>
      <c r="Z42" s="16"/>
    </row>
    <row r="43">
      <c r="A43" s="130"/>
      <c r="B43" s="58" t="s">
        <v>44</v>
      </c>
      <c r="C43" s="18" t="s">
        <v>114</v>
      </c>
      <c r="D43" s="121"/>
      <c r="E43" s="121"/>
      <c r="F43" s="64">
        <f>sum(E39:E42)</f>
        <v>22919587</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186</v>
      </c>
      <c r="D44" s="134"/>
      <c r="E44" s="134"/>
      <c r="F44" s="135">
        <f>sum(F16:F43)+F9</f>
        <v>1482731301</v>
      </c>
      <c r="G44" s="16"/>
      <c r="H44" s="16"/>
      <c r="I44" s="16"/>
      <c r="J44" s="16"/>
      <c r="K44" s="16"/>
      <c r="L44" s="16"/>
      <c r="M44" s="16"/>
      <c r="N44" s="16"/>
      <c r="O44" s="16"/>
      <c r="P44" s="16"/>
      <c r="Q44" s="16"/>
      <c r="R44" s="16"/>
      <c r="S44" s="16"/>
      <c r="T44" s="16"/>
      <c r="U44" s="16"/>
      <c r="V44" s="16"/>
      <c r="W44" s="16"/>
      <c r="X44" s="16"/>
      <c r="Y44" s="16"/>
      <c r="Z44" s="16"/>
    </row>
    <row r="45">
      <c r="A45" s="136"/>
      <c r="B45" s="86"/>
      <c r="C45" s="87"/>
      <c r="D45" s="93"/>
      <c r="E45" s="93"/>
      <c r="F45" s="93"/>
      <c r="G45" s="16"/>
      <c r="H45" s="16"/>
      <c r="I45" s="16"/>
      <c r="J45" s="16"/>
      <c r="K45" s="16"/>
      <c r="L45" s="16"/>
      <c r="M45" s="16"/>
      <c r="N45" s="16"/>
      <c r="O45" s="16"/>
      <c r="P45" s="16"/>
      <c r="Q45" s="16"/>
      <c r="R45" s="16"/>
      <c r="S45" s="16"/>
      <c r="T45" s="16"/>
      <c r="U45" s="16"/>
      <c r="V45" s="16"/>
      <c r="W45" s="16"/>
      <c r="X45" s="16"/>
      <c r="Y45" s="16"/>
      <c r="Z45" s="16"/>
    </row>
    <row r="46">
      <c r="A46" s="136"/>
      <c r="B46" s="86"/>
      <c r="C46" s="87"/>
      <c r="D46" s="93"/>
      <c r="E46" s="93"/>
      <c r="F46" s="93"/>
      <c r="G46" s="16"/>
      <c r="H46" s="16"/>
      <c r="I46" s="16"/>
      <c r="J46" s="16"/>
      <c r="K46" s="16"/>
      <c r="L46" s="16"/>
      <c r="M46" s="16"/>
      <c r="N46" s="16"/>
      <c r="O46" s="16"/>
      <c r="P46" s="16"/>
      <c r="Q46" s="16"/>
      <c r="R46" s="16"/>
      <c r="S46" s="16"/>
      <c r="T46" s="16"/>
      <c r="U46" s="16"/>
      <c r="V46" s="16"/>
      <c r="W46" s="16"/>
      <c r="X46" s="16"/>
      <c r="Y46" s="16"/>
      <c r="Z46" s="16"/>
    </row>
    <row r="47">
      <c r="A47" s="136"/>
      <c r="B47" s="86"/>
      <c r="C47" s="87"/>
      <c r="D47" s="93"/>
      <c r="E47" s="93"/>
      <c r="F47" s="93"/>
      <c r="G47" s="16"/>
      <c r="H47" s="16"/>
      <c r="I47" s="16"/>
      <c r="J47" s="16"/>
      <c r="K47" s="16"/>
      <c r="L47" s="16"/>
      <c r="M47" s="16"/>
      <c r="N47" s="16"/>
      <c r="O47" s="16"/>
      <c r="P47" s="16"/>
      <c r="Q47" s="16"/>
      <c r="R47" s="16"/>
      <c r="S47" s="16"/>
      <c r="T47" s="16"/>
      <c r="U47" s="16"/>
      <c r="V47" s="16"/>
      <c r="W47" s="16"/>
      <c r="X47" s="16"/>
      <c r="Y47" s="16"/>
      <c r="Z47" s="16"/>
    </row>
    <row r="48">
      <c r="A48" s="136"/>
      <c r="B48" s="86"/>
      <c r="C48" s="87"/>
      <c r="D48" s="93"/>
      <c r="E48" s="93"/>
      <c r="F48" s="93"/>
      <c r="G48" s="16"/>
      <c r="H48" s="16"/>
      <c r="I48" s="16"/>
      <c r="J48" s="16"/>
      <c r="K48" s="16"/>
      <c r="L48" s="16"/>
      <c r="M48" s="16"/>
      <c r="N48" s="16"/>
      <c r="O48" s="16"/>
      <c r="P48" s="16"/>
      <c r="Q48" s="16"/>
      <c r="R48" s="16"/>
      <c r="S48" s="16"/>
      <c r="T48" s="16"/>
      <c r="U48" s="16"/>
      <c r="V48" s="16"/>
      <c r="W48" s="16"/>
      <c r="X48" s="16"/>
      <c r="Y48" s="16"/>
      <c r="Z48" s="16"/>
    </row>
    <row r="49">
      <c r="A49" s="136"/>
      <c r="B49" s="86"/>
      <c r="C49" s="87"/>
      <c r="D49" s="93"/>
      <c r="E49" s="93"/>
      <c r="F49" s="93"/>
      <c r="G49" s="16"/>
      <c r="H49" s="16"/>
      <c r="I49" s="16"/>
      <c r="J49" s="16"/>
      <c r="K49" s="16"/>
      <c r="L49" s="16"/>
      <c r="M49" s="16"/>
      <c r="N49" s="16"/>
      <c r="O49" s="16"/>
      <c r="P49" s="16"/>
      <c r="Q49" s="16"/>
      <c r="R49" s="16"/>
      <c r="S49" s="16"/>
      <c r="T49" s="16"/>
      <c r="U49" s="16"/>
      <c r="V49" s="16"/>
      <c r="W49" s="16"/>
      <c r="X49" s="16"/>
      <c r="Y49" s="16"/>
      <c r="Z49" s="16"/>
    </row>
    <row r="50">
      <c r="A50" s="136"/>
      <c r="B50" s="86"/>
      <c r="C50" s="87"/>
      <c r="D50" s="93"/>
      <c r="E50" s="93"/>
      <c r="F50" s="93"/>
      <c r="G50" s="16"/>
      <c r="H50" s="16"/>
      <c r="I50" s="16"/>
      <c r="J50" s="16"/>
      <c r="K50" s="16"/>
      <c r="L50" s="16"/>
      <c r="M50" s="16"/>
      <c r="N50" s="16"/>
      <c r="O50" s="16"/>
      <c r="P50" s="16"/>
      <c r="Q50" s="16"/>
      <c r="R50" s="16"/>
      <c r="S50" s="16"/>
      <c r="T50" s="16"/>
      <c r="U50" s="16"/>
      <c r="V50" s="16"/>
      <c r="W50" s="16"/>
      <c r="X50" s="16"/>
      <c r="Y50" s="16"/>
      <c r="Z50" s="16"/>
    </row>
    <row r="51">
      <c r="A51" s="136"/>
      <c r="B51" s="86"/>
      <c r="C51" s="87"/>
      <c r="D51" s="93"/>
      <c r="E51" s="93"/>
      <c r="F51" s="93"/>
      <c r="G51" s="16"/>
      <c r="H51" s="16"/>
      <c r="I51" s="16"/>
      <c r="J51" s="16"/>
      <c r="K51" s="16"/>
      <c r="L51" s="16"/>
      <c r="M51" s="16"/>
      <c r="N51" s="16"/>
      <c r="O51" s="16"/>
      <c r="P51" s="16"/>
      <c r="Q51" s="16"/>
      <c r="R51" s="16"/>
      <c r="S51" s="16"/>
      <c r="T51" s="16"/>
      <c r="U51" s="16"/>
      <c r="V51" s="16"/>
      <c r="W51" s="16"/>
      <c r="X51" s="16"/>
      <c r="Y51" s="16"/>
      <c r="Z51" s="16"/>
    </row>
    <row r="52">
      <c r="A52" s="136"/>
      <c r="B52" s="86"/>
      <c r="C52" s="87"/>
      <c r="D52" s="93"/>
      <c r="E52" s="93"/>
      <c r="F52" s="93"/>
      <c r="G52" s="16"/>
      <c r="H52" s="16"/>
      <c r="I52" s="16"/>
      <c r="J52" s="16"/>
      <c r="K52" s="16"/>
      <c r="L52" s="16"/>
      <c r="M52" s="16"/>
      <c r="N52" s="16"/>
      <c r="O52" s="16"/>
      <c r="P52" s="16"/>
      <c r="Q52" s="16"/>
      <c r="R52" s="16"/>
      <c r="S52" s="16"/>
      <c r="T52" s="16"/>
      <c r="U52" s="16"/>
      <c r="V52" s="16"/>
      <c r="W52" s="16"/>
      <c r="X52" s="16"/>
      <c r="Y52" s="16"/>
      <c r="Z52" s="16"/>
    </row>
    <row r="53">
      <c r="A53" s="136"/>
      <c r="B53" s="86"/>
      <c r="C53" s="87"/>
      <c r="D53" s="93"/>
      <c r="E53" s="93"/>
      <c r="F53" s="93"/>
      <c r="G53" s="16"/>
      <c r="H53" s="16"/>
      <c r="I53" s="16"/>
      <c r="J53" s="16"/>
      <c r="K53" s="16"/>
      <c r="L53" s="16"/>
      <c r="M53" s="16"/>
      <c r="N53" s="16"/>
      <c r="O53" s="16"/>
      <c r="P53" s="16"/>
      <c r="Q53" s="16"/>
      <c r="R53" s="16"/>
      <c r="S53" s="16"/>
      <c r="T53" s="16"/>
      <c r="U53" s="16"/>
      <c r="V53" s="16"/>
      <c r="W53" s="16"/>
      <c r="X53" s="16"/>
      <c r="Y53" s="16"/>
      <c r="Z53" s="16"/>
    </row>
    <row r="54">
      <c r="A54" s="136"/>
      <c r="B54" s="86"/>
      <c r="C54" s="87"/>
      <c r="D54" s="93"/>
      <c r="E54" s="93"/>
      <c r="F54" s="93"/>
      <c r="G54" s="16"/>
      <c r="H54" s="16"/>
      <c r="I54" s="16"/>
      <c r="J54" s="16"/>
      <c r="K54" s="16"/>
      <c r="L54" s="16"/>
      <c r="M54" s="16"/>
      <c r="N54" s="16"/>
      <c r="O54" s="16"/>
      <c r="P54" s="16"/>
      <c r="Q54" s="16"/>
      <c r="R54" s="16"/>
      <c r="S54" s="16"/>
      <c r="T54" s="16"/>
      <c r="U54" s="16"/>
      <c r="V54" s="16"/>
      <c r="W54" s="16"/>
      <c r="X54" s="16"/>
      <c r="Y54" s="16"/>
      <c r="Z54" s="16"/>
    </row>
    <row r="55">
      <c r="A55" s="136"/>
      <c r="B55" s="86"/>
      <c r="C55" s="87"/>
      <c r="D55" s="93"/>
      <c r="E55" s="93"/>
      <c r="F55" s="93"/>
      <c r="G55" s="16"/>
      <c r="H55" s="16"/>
      <c r="I55" s="16"/>
      <c r="J55" s="16"/>
      <c r="K55" s="16"/>
      <c r="L55" s="16"/>
      <c r="M55" s="16"/>
      <c r="N55" s="16"/>
      <c r="O55" s="16"/>
      <c r="P55" s="16"/>
      <c r="Q55" s="16"/>
      <c r="R55" s="16"/>
      <c r="S55" s="16"/>
      <c r="T55" s="16"/>
      <c r="U55" s="16"/>
      <c r="V55" s="16"/>
      <c r="W55" s="16"/>
      <c r="X55" s="16"/>
      <c r="Y55" s="16"/>
      <c r="Z55" s="16"/>
    </row>
    <row r="56">
      <c r="A56" s="136"/>
      <c r="B56" s="86"/>
      <c r="C56" s="87"/>
      <c r="D56" s="93"/>
      <c r="E56" s="93"/>
      <c r="F56" s="93"/>
      <c r="G56" s="16"/>
      <c r="H56" s="16"/>
      <c r="I56" s="16"/>
      <c r="J56" s="16"/>
      <c r="K56" s="16"/>
      <c r="L56" s="16"/>
      <c r="M56" s="16"/>
      <c r="N56" s="16"/>
      <c r="O56" s="16"/>
      <c r="P56" s="16"/>
      <c r="Q56" s="16"/>
      <c r="R56" s="16"/>
      <c r="S56" s="16"/>
      <c r="T56" s="16"/>
      <c r="U56" s="16"/>
      <c r="V56" s="16"/>
      <c r="W56" s="16"/>
      <c r="X56" s="16"/>
      <c r="Y56" s="16"/>
      <c r="Z56" s="16"/>
    </row>
    <row r="57">
      <c r="A57" s="136"/>
      <c r="B57" s="86"/>
      <c r="C57" s="87"/>
      <c r="D57" s="93"/>
      <c r="E57" s="93"/>
      <c r="F57" s="93"/>
      <c r="G57" s="16"/>
      <c r="H57" s="16"/>
      <c r="I57" s="16"/>
      <c r="J57" s="16"/>
      <c r="K57" s="16"/>
      <c r="L57" s="16"/>
      <c r="M57" s="16"/>
      <c r="N57" s="16"/>
      <c r="O57" s="16"/>
      <c r="P57" s="16"/>
      <c r="Q57" s="16"/>
      <c r="R57" s="16"/>
      <c r="S57" s="16"/>
      <c r="T57" s="16"/>
      <c r="U57" s="16"/>
      <c r="V57" s="16"/>
      <c r="W57" s="16"/>
      <c r="X57" s="16"/>
      <c r="Y57" s="16"/>
      <c r="Z57" s="16"/>
    </row>
    <row r="58">
      <c r="A58" s="136"/>
      <c r="B58" s="86"/>
      <c r="C58" s="87"/>
      <c r="D58" s="93"/>
      <c r="E58" s="93"/>
      <c r="F58" s="93"/>
      <c r="G58" s="16"/>
      <c r="H58" s="16"/>
      <c r="I58" s="16"/>
      <c r="J58" s="16"/>
      <c r="K58" s="16"/>
      <c r="L58" s="16"/>
      <c r="M58" s="16"/>
      <c r="N58" s="16"/>
      <c r="O58" s="16"/>
      <c r="P58" s="16"/>
      <c r="Q58" s="16"/>
      <c r="R58" s="16"/>
      <c r="S58" s="16"/>
      <c r="T58" s="16"/>
      <c r="U58" s="16"/>
      <c r="V58" s="16"/>
      <c r="W58" s="16"/>
      <c r="X58" s="16"/>
      <c r="Y58" s="16"/>
      <c r="Z58" s="16"/>
    </row>
    <row r="59">
      <c r="A59" s="136"/>
      <c r="B59" s="86"/>
      <c r="C59" s="87"/>
      <c r="D59" s="93"/>
      <c r="E59" s="93"/>
      <c r="F59" s="93"/>
      <c r="G59" s="16"/>
      <c r="H59" s="16"/>
      <c r="I59" s="16"/>
      <c r="J59" s="16"/>
      <c r="K59" s="16"/>
      <c r="L59" s="16"/>
      <c r="M59" s="16"/>
      <c r="N59" s="16"/>
      <c r="O59" s="16"/>
      <c r="P59" s="16"/>
      <c r="Q59" s="16"/>
      <c r="R59" s="16"/>
      <c r="S59" s="16"/>
      <c r="T59" s="16"/>
      <c r="U59" s="16"/>
      <c r="V59" s="16"/>
      <c r="W59" s="16"/>
      <c r="X59" s="16"/>
      <c r="Y59" s="16"/>
      <c r="Z59" s="16"/>
    </row>
    <row r="60">
      <c r="A60" s="136"/>
      <c r="B60" s="86"/>
      <c r="C60" s="87"/>
      <c r="D60" s="93"/>
      <c r="E60" s="93"/>
      <c r="F60" s="93"/>
      <c r="G60" s="16"/>
      <c r="H60" s="16"/>
      <c r="I60" s="16"/>
      <c r="J60" s="16"/>
      <c r="K60" s="16"/>
      <c r="L60" s="16"/>
      <c r="M60" s="16"/>
      <c r="N60" s="16"/>
      <c r="O60" s="16"/>
      <c r="P60" s="16"/>
      <c r="Q60" s="16"/>
      <c r="R60" s="16"/>
      <c r="S60" s="16"/>
      <c r="T60" s="16"/>
      <c r="U60" s="16"/>
      <c r="V60" s="16"/>
      <c r="W60" s="16"/>
      <c r="X60" s="16"/>
      <c r="Y60" s="16"/>
      <c r="Z60" s="16"/>
    </row>
    <row r="61">
      <c r="A61" s="136"/>
      <c r="B61" s="86"/>
      <c r="C61" s="87"/>
      <c r="D61" s="93"/>
      <c r="E61" s="93"/>
      <c r="F61" s="93"/>
      <c r="G61" s="16"/>
      <c r="H61" s="16"/>
      <c r="I61" s="16"/>
      <c r="J61" s="16"/>
      <c r="K61" s="16"/>
      <c r="L61" s="16"/>
      <c r="M61" s="16"/>
      <c r="N61" s="16"/>
      <c r="O61" s="16"/>
      <c r="P61" s="16"/>
      <c r="Q61" s="16"/>
      <c r="R61" s="16"/>
      <c r="S61" s="16"/>
      <c r="T61" s="16"/>
      <c r="U61" s="16"/>
      <c r="V61" s="16"/>
      <c r="W61" s="16"/>
      <c r="X61" s="16"/>
      <c r="Y61" s="16"/>
      <c r="Z61" s="16"/>
    </row>
    <row r="62">
      <c r="A62" s="136"/>
      <c r="B62" s="86"/>
      <c r="C62" s="87"/>
      <c r="D62" s="93"/>
      <c r="E62" s="93"/>
      <c r="F62" s="93"/>
      <c r="G62" s="16"/>
      <c r="H62" s="16"/>
      <c r="I62" s="16"/>
      <c r="J62" s="16"/>
      <c r="K62" s="16"/>
      <c r="L62" s="16"/>
      <c r="M62" s="16"/>
      <c r="N62" s="16"/>
      <c r="O62" s="16"/>
      <c r="P62" s="16"/>
      <c r="Q62" s="16"/>
      <c r="R62" s="16"/>
      <c r="S62" s="16"/>
      <c r="T62" s="16"/>
      <c r="U62" s="16"/>
      <c r="V62" s="16"/>
      <c r="W62" s="16"/>
      <c r="X62" s="16"/>
      <c r="Y62" s="16"/>
      <c r="Z62" s="16"/>
    </row>
    <row r="63">
      <c r="A63" s="136"/>
      <c r="B63" s="86"/>
      <c r="C63" s="87"/>
      <c r="D63" s="93"/>
      <c r="E63" s="93"/>
      <c r="F63" s="93"/>
      <c r="G63" s="16"/>
      <c r="H63" s="16"/>
      <c r="I63" s="16"/>
      <c r="J63" s="16"/>
      <c r="K63" s="16"/>
      <c r="L63" s="16"/>
      <c r="M63" s="16"/>
      <c r="N63" s="16"/>
      <c r="O63" s="16"/>
      <c r="P63" s="16"/>
      <c r="Q63" s="16"/>
      <c r="R63" s="16"/>
      <c r="S63" s="16"/>
      <c r="T63" s="16"/>
      <c r="U63" s="16"/>
      <c r="V63" s="16"/>
      <c r="W63" s="16"/>
      <c r="X63" s="16"/>
      <c r="Y63" s="16"/>
      <c r="Z63" s="16"/>
    </row>
    <row r="64">
      <c r="A64" s="136"/>
      <c r="B64" s="86"/>
      <c r="C64" s="87"/>
      <c r="D64" s="93"/>
      <c r="E64" s="93"/>
      <c r="F64" s="93"/>
      <c r="G64" s="16"/>
      <c r="H64" s="16"/>
      <c r="I64" s="16"/>
      <c r="J64" s="16"/>
      <c r="K64" s="16"/>
      <c r="L64" s="16"/>
      <c r="M64" s="16"/>
      <c r="N64" s="16"/>
      <c r="O64" s="16"/>
      <c r="P64" s="16"/>
      <c r="Q64" s="16"/>
      <c r="R64" s="16"/>
      <c r="S64" s="16"/>
      <c r="T64" s="16"/>
      <c r="U64" s="16"/>
      <c r="V64" s="16"/>
      <c r="W64" s="16"/>
      <c r="X64" s="16"/>
      <c r="Y64" s="16"/>
      <c r="Z64" s="16"/>
    </row>
    <row r="65">
      <c r="A65" s="136"/>
      <c r="B65" s="86"/>
      <c r="C65" s="87"/>
      <c r="D65" s="93"/>
      <c r="E65" s="93"/>
      <c r="F65" s="93"/>
      <c r="G65" s="16"/>
      <c r="H65" s="16"/>
      <c r="I65" s="16"/>
      <c r="J65" s="16"/>
      <c r="K65" s="16"/>
      <c r="L65" s="16"/>
      <c r="M65" s="16"/>
      <c r="N65" s="16"/>
      <c r="O65" s="16"/>
      <c r="P65" s="16"/>
      <c r="Q65" s="16"/>
      <c r="R65" s="16"/>
      <c r="S65" s="16"/>
      <c r="T65" s="16"/>
      <c r="U65" s="16"/>
      <c r="V65" s="16"/>
      <c r="W65" s="16"/>
      <c r="X65" s="16"/>
      <c r="Y65" s="16"/>
      <c r="Z65" s="16"/>
    </row>
    <row r="66">
      <c r="A66" s="136"/>
      <c r="B66" s="86"/>
      <c r="C66" s="87"/>
      <c r="D66" s="93"/>
      <c r="E66" s="93"/>
      <c r="F66" s="93"/>
      <c r="G66" s="16"/>
      <c r="H66" s="16"/>
      <c r="I66" s="16"/>
      <c r="J66" s="16"/>
      <c r="K66" s="16"/>
      <c r="L66" s="16"/>
      <c r="M66" s="16"/>
      <c r="N66" s="16"/>
      <c r="O66" s="16"/>
      <c r="P66" s="16"/>
      <c r="Q66" s="16"/>
      <c r="R66" s="16"/>
      <c r="S66" s="16"/>
      <c r="T66" s="16"/>
      <c r="U66" s="16"/>
      <c r="V66" s="16"/>
      <c r="W66" s="16"/>
      <c r="X66" s="16"/>
      <c r="Y66" s="16"/>
      <c r="Z66" s="16"/>
    </row>
    <row r="67">
      <c r="A67" s="136"/>
      <c r="B67" s="86"/>
      <c r="C67" s="87"/>
      <c r="D67" s="93"/>
      <c r="E67" s="93"/>
      <c r="F67" s="93"/>
      <c r="G67" s="16"/>
      <c r="H67" s="16"/>
      <c r="I67" s="16"/>
      <c r="J67" s="16"/>
      <c r="K67" s="16"/>
      <c r="L67" s="16"/>
      <c r="M67" s="16"/>
      <c r="N67" s="16"/>
      <c r="O67" s="16"/>
      <c r="P67" s="16"/>
      <c r="Q67" s="16"/>
      <c r="R67" s="16"/>
      <c r="S67" s="16"/>
      <c r="T67" s="16"/>
      <c r="U67" s="16"/>
      <c r="V67" s="16"/>
      <c r="W67" s="16"/>
      <c r="X67" s="16"/>
      <c r="Y67" s="16"/>
      <c r="Z67" s="16"/>
    </row>
    <row r="68">
      <c r="A68" s="136"/>
      <c r="B68" s="86"/>
      <c r="C68" s="87"/>
      <c r="D68" s="93"/>
      <c r="E68" s="93"/>
      <c r="F68" s="93"/>
      <c r="G68" s="16"/>
      <c r="H68" s="16"/>
      <c r="I68" s="16"/>
      <c r="J68" s="16"/>
      <c r="K68" s="16"/>
      <c r="L68" s="16"/>
      <c r="M68" s="16"/>
      <c r="N68" s="16"/>
      <c r="O68" s="16"/>
      <c r="P68" s="16"/>
      <c r="Q68" s="16"/>
      <c r="R68" s="16"/>
      <c r="S68" s="16"/>
      <c r="T68" s="16"/>
      <c r="U68" s="16"/>
      <c r="V68" s="16"/>
      <c r="W68" s="16"/>
      <c r="X68" s="16"/>
      <c r="Y68" s="16"/>
      <c r="Z68" s="16"/>
    </row>
    <row r="69">
      <c r="A69" s="136"/>
      <c r="B69" s="86"/>
      <c r="C69" s="87"/>
      <c r="D69" s="93"/>
      <c r="E69" s="93"/>
      <c r="F69" s="93"/>
      <c r="G69" s="16"/>
      <c r="H69" s="16"/>
      <c r="I69" s="16"/>
      <c r="J69" s="16"/>
      <c r="K69" s="16"/>
      <c r="L69" s="16"/>
      <c r="M69" s="16"/>
      <c r="N69" s="16"/>
      <c r="O69" s="16"/>
      <c r="P69" s="16"/>
      <c r="Q69" s="16"/>
      <c r="R69" s="16"/>
      <c r="S69" s="16"/>
      <c r="T69" s="16"/>
      <c r="U69" s="16"/>
      <c r="V69" s="16"/>
      <c r="W69" s="16"/>
      <c r="X69" s="16"/>
      <c r="Y69" s="16"/>
      <c r="Z69" s="16"/>
    </row>
    <row r="70">
      <c r="A70" s="136"/>
      <c r="B70" s="86"/>
      <c r="C70" s="87"/>
      <c r="D70" s="93"/>
      <c r="E70" s="93"/>
      <c r="F70" s="93"/>
      <c r="G70" s="16"/>
      <c r="H70" s="16"/>
      <c r="I70" s="16"/>
      <c r="J70" s="16"/>
      <c r="K70" s="16"/>
      <c r="L70" s="16"/>
      <c r="M70" s="16"/>
      <c r="N70" s="16"/>
      <c r="O70" s="16"/>
      <c r="P70" s="16"/>
      <c r="Q70" s="16"/>
      <c r="R70" s="16"/>
      <c r="S70" s="16"/>
      <c r="T70" s="16"/>
      <c r="U70" s="16"/>
      <c r="V70" s="16"/>
      <c r="W70" s="16"/>
      <c r="X70" s="16"/>
      <c r="Y70" s="16"/>
      <c r="Z70" s="16"/>
    </row>
    <row r="71">
      <c r="A71" s="136"/>
      <c r="B71" s="86"/>
      <c r="C71" s="87"/>
      <c r="D71" s="93"/>
      <c r="E71" s="93"/>
      <c r="F71" s="93"/>
      <c r="G71" s="16"/>
      <c r="H71" s="16"/>
      <c r="I71" s="16"/>
      <c r="J71" s="16"/>
      <c r="K71" s="16"/>
      <c r="L71" s="16"/>
      <c r="M71" s="16"/>
      <c r="N71" s="16"/>
      <c r="O71" s="16"/>
      <c r="P71" s="16"/>
      <c r="Q71" s="16"/>
      <c r="R71" s="16"/>
      <c r="S71" s="16"/>
      <c r="T71" s="16"/>
      <c r="U71" s="16"/>
      <c r="V71" s="16"/>
      <c r="W71" s="16"/>
      <c r="X71" s="16"/>
      <c r="Y71" s="16"/>
      <c r="Z71" s="16"/>
    </row>
    <row r="72">
      <c r="A72" s="136"/>
      <c r="B72" s="86"/>
      <c r="C72" s="87"/>
      <c r="D72" s="93"/>
      <c r="E72" s="93"/>
      <c r="F72" s="93"/>
      <c r="G72" s="16"/>
      <c r="H72" s="16"/>
      <c r="I72" s="16"/>
      <c r="J72" s="16"/>
      <c r="K72" s="16"/>
      <c r="L72" s="16"/>
      <c r="M72" s="16"/>
      <c r="N72" s="16"/>
      <c r="O72" s="16"/>
      <c r="P72" s="16"/>
      <c r="Q72" s="16"/>
      <c r="R72" s="16"/>
      <c r="S72" s="16"/>
      <c r="T72" s="16"/>
      <c r="U72" s="16"/>
      <c r="V72" s="16"/>
      <c r="W72" s="16"/>
      <c r="X72" s="16"/>
      <c r="Y72" s="16"/>
      <c r="Z72" s="16"/>
    </row>
    <row r="73">
      <c r="A73" s="136"/>
      <c r="B73" s="86"/>
      <c r="C73" s="87"/>
      <c r="D73" s="93"/>
      <c r="E73" s="93"/>
      <c r="F73" s="93"/>
      <c r="G73" s="16"/>
      <c r="H73" s="16"/>
      <c r="I73" s="16"/>
      <c r="J73" s="16"/>
      <c r="K73" s="16"/>
      <c r="L73" s="16"/>
      <c r="M73" s="16"/>
      <c r="N73" s="16"/>
      <c r="O73" s="16"/>
      <c r="P73" s="16"/>
      <c r="Q73" s="16"/>
      <c r="R73" s="16"/>
      <c r="S73" s="16"/>
      <c r="T73" s="16"/>
      <c r="U73" s="16"/>
      <c r="V73" s="16"/>
      <c r="W73" s="16"/>
      <c r="X73" s="16"/>
      <c r="Y73" s="16"/>
      <c r="Z73" s="16"/>
    </row>
    <row r="74">
      <c r="A74" s="136"/>
      <c r="B74" s="86"/>
      <c r="C74" s="87"/>
      <c r="D74" s="93"/>
      <c r="E74" s="93"/>
      <c r="F74" s="93"/>
      <c r="G74" s="16"/>
      <c r="H74" s="16"/>
      <c r="I74" s="16"/>
      <c r="J74" s="16"/>
      <c r="K74" s="16"/>
      <c r="L74" s="16"/>
      <c r="M74" s="16"/>
      <c r="N74" s="16"/>
      <c r="O74" s="16"/>
      <c r="P74" s="16"/>
      <c r="Q74" s="16"/>
      <c r="R74" s="16"/>
      <c r="S74" s="16"/>
      <c r="T74" s="16"/>
      <c r="U74" s="16"/>
      <c r="V74" s="16"/>
      <c r="W74" s="16"/>
      <c r="X74" s="16"/>
      <c r="Y74" s="16"/>
      <c r="Z74" s="16"/>
    </row>
    <row r="75">
      <c r="A75" s="136"/>
      <c r="B75" s="86"/>
      <c r="C75" s="87"/>
      <c r="D75" s="93"/>
      <c r="E75" s="93"/>
      <c r="F75" s="93"/>
      <c r="G75" s="16"/>
      <c r="H75" s="16"/>
      <c r="I75" s="16"/>
      <c r="J75" s="16"/>
      <c r="K75" s="16"/>
      <c r="L75" s="16"/>
      <c r="M75" s="16"/>
      <c r="N75" s="16"/>
      <c r="O75" s="16"/>
      <c r="P75" s="16"/>
      <c r="Q75" s="16"/>
      <c r="R75" s="16"/>
      <c r="S75" s="16"/>
      <c r="T75" s="16"/>
      <c r="U75" s="16"/>
      <c r="V75" s="16"/>
      <c r="W75" s="16"/>
      <c r="X75" s="16"/>
      <c r="Y75" s="16"/>
      <c r="Z75" s="16"/>
    </row>
    <row r="76">
      <c r="A76" s="136"/>
      <c r="B76" s="86"/>
      <c r="C76" s="87"/>
      <c r="D76" s="93"/>
      <c r="E76" s="93"/>
      <c r="F76" s="93"/>
      <c r="G76" s="16"/>
      <c r="H76" s="16"/>
      <c r="I76" s="16"/>
      <c r="J76" s="16"/>
      <c r="K76" s="16"/>
      <c r="L76" s="16"/>
      <c r="M76" s="16"/>
      <c r="N76" s="16"/>
      <c r="O76" s="16"/>
      <c r="P76" s="16"/>
      <c r="Q76" s="16"/>
      <c r="R76" s="16"/>
      <c r="S76" s="16"/>
      <c r="T76" s="16"/>
      <c r="U76" s="16"/>
      <c r="V76" s="16"/>
      <c r="W76" s="16"/>
      <c r="X76" s="16"/>
      <c r="Y76" s="16"/>
      <c r="Z76" s="16"/>
    </row>
    <row r="77">
      <c r="A77" s="136"/>
      <c r="B77" s="86"/>
      <c r="C77" s="87"/>
      <c r="D77" s="93"/>
      <c r="E77" s="93"/>
      <c r="F77" s="93"/>
      <c r="G77" s="16"/>
      <c r="H77" s="16"/>
      <c r="I77" s="16"/>
      <c r="J77" s="16"/>
      <c r="K77" s="16"/>
      <c r="L77" s="16"/>
      <c r="M77" s="16"/>
      <c r="N77" s="16"/>
      <c r="O77" s="16"/>
      <c r="P77" s="16"/>
      <c r="Q77" s="16"/>
      <c r="R77" s="16"/>
      <c r="S77" s="16"/>
      <c r="T77" s="16"/>
      <c r="U77" s="16"/>
      <c r="V77" s="16"/>
      <c r="W77" s="16"/>
      <c r="X77" s="16"/>
      <c r="Y77" s="16"/>
      <c r="Z77" s="16"/>
    </row>
    <row r="78">
      <c r="A78" s="136"/>
      <c r="B78" s="86"/>
      <c r="C78" s="87"/>
      <c r="D78" s="93"/>
      <c r="E78" s="93"/>
      <c r="F78" s="93"/>
      <c r="G78" s="16"/>
      <c r="H78" s="16"/>
      <c r="I78" s="16"/>
      <c r="J78" s="16"/>
      <c r="K78" s="16"/>
      <c r="L78" s="16"/>
      <c r="M78" s="16"/>
      <c r="N78" s="16"/>
      <c r="O78" s="16"/>
      <c r="P78" s="16"/>
      <c r="Q78" s="16"/>
      <c r="R78" s="16"/>
      <c r="S78" s="16"/>
      <c r="T78" s="16"/>
      <c r="U78" s="16"/>
      <c r="V78" s="16"/>
      <c r="W78" s="16"/>
      <c r="X78" s="16"/>
      <c r="Y78" s="16"/>
      <c r="Z78" s="16"/>
    </row>
    <row r="79">
      <c r="A79" s="136"/>
      <c r="B79" s="86"/>
      <c r="C79" s="87"/>
      <c r="D79" s="93"/>
      <c r="E79" s="93"/>
      <c r="F79" s="93"/>
      <c r="G79" s="16"/>
      <c r="H79" s="16"/>
      <c r="I79" s="16"/>
      <c r="J79" s="16"/>
      <c r="K79" s="16"/>
      <c r="L79" s="16"/>
      <c r="M79" s="16"/>
      <c r="N79" s="16"/>
      <c r="O79" s="16"/>
      <c r="P79" s="16"/>
      <c r="Q79" s="16"/>
      <c r="R79" s="16"/>
      <c r="S79" s="16"/>
      <c r="T79" s="16"/>
      <c r="U79" s="16"/>
      <c r="V79" s="16"/>
      <c r="W79" s="16"/>
      <c r="X79" s="16"/>
      <c r="Y79" s="16"/>
      <c r="Z79" s="16"/>
    </row>
    <row r="80">
      <c r="A80" s="136"/>
      <c r="B80" s="86"/>
      <c r="C80" s="87"/>
      <c r="D80" s="93"/>
      <c r="E80" s="93"/>
      <c r="F80" s="93"/>
      <c r="G80" s="16"/>
      <c r="H80" s="16"/>
      <c r="I80" s="16"/>
      <c r="J80" s="16"/>
      <c r="K80" s="16"/>
      <c r="L80" s="16"/>
      <c r="M80" s="16"/>
      <c r="N80" s="16"/>
      <c r="O80" s="16"/>
      <c r="P80" s="16"/>
      <c r="Q80" s="16"/>
      <c r="R80" s="16"/>
      <c r="S80" s="16"/>
      <c r="T80" s="16"/>
      <c r="U80" s="16"/>
      <c r="V80" s="16"/>
      <c r="W80" s="16"/>
      <c r="X80" s="16"/>
      <c r="Y80" s="16"/>
      <c r="Z80" s="16"/>
    </row>
    <row r="81">
      <c r="A81" s="136"/>
      <c r="B81" s="86"/>
      <c r="C81" s="87"/>
      <c r="D81" s="93"/>
      <c r="E81" s="93"/>
      <c r="F81" s="93"/>
      <c r="G81" s="16"/>
      <c r="H81" s="16"/>
      <c r="I81" s="16"/>
      <c r="J81" s="16"/>
      <c r="K81" s="16"/>
      <c r="L81" s="16"/>
      <c r="M81" s="16"/>
      <c r="N81" s="16"/>
      <c r="O81" s="16"/>
      <c r="P81" s="16"/>
      <c r="Q81" s="16"/>
      <c r="R81" s="16"/>
      <c r="S81" s="16"/>
      <c r="T81" s="16"/>
      <c r="U81" s="16"/>
      <c r="V81" s="16"/>
      <c r="W81" s="16"/>
      <c r="X81" s="16"/>
      <c r="Y81" s="16"/>
      <c r="Z81" s="16"/>
    </row>
    <row r="82">
      <c r="A82" s="136"/>
      <c r="B82" s="86"/>
      <c r="C82" s="87"/>
      <c r="D82" s="93"/>
      <c r="E82" s="93"/>
      <c r="F82" s="93"/>
      <c r="G82" s="16"/>
      <c r="H82" s="16"/>
      <c r="I82" s="16"/>
      <c r="J82" s="16"/>
      <c r="K82" s="16"/>
      <c r="L82" s="16"/>
      <c r="M82" s="16"/>
      <c r="N82" s="16"/>
      <c r="O82" s="16"/>
      <c r="P82" s="16"/>
      <c r="Q82" s="16"/>
      <c r="R82" s="16"/>
      <c r="S82" s="16"/>
      <c r="T82" s="16"/>
      <c r="U82" s="16"/>
      <c r="V82" s="16"/>
      <c r="W82" s="16"/>
      <c r="X82" s="16"/>
      <c r="Y82" s="16"/>
      <c r="Z82" s="16"/>
    </row>
    <row r="83">
      <c r="A83" s="136"/>
      <c r="B83" s="86"/>
      <c r="C83" s="87"/>
      <c r="D83" s="93"/>
      <c r="E83" s="93"/>
      <c r="F83" s="93"/>
      <c r="G83" s="16"/>
      <c r="H83" s="16"/>
      <c r="I83" s="16"/>
      <c r="J83" s="16"/>
      <c r="K83" s="16"/>
      <c r="L83" s="16"/>
      <c r="M83" s="16"/>
      <c r="N83" s="16"/>
      <c r="O83" s="16"/>
      <c r="P83" s="16"/>
      <c r="Q83" s="16"/>
      <c r="R83" s="16"/>
      <c r="S83" s="16"/>
      <c r="T83" s="16"/>
      <c r="U83" s="16"/>
      <c r="V83" s="16"/>
      <c r="W83" s="16"/>
      <c r="X83" s="16"/>
      <c r="Y83" s="16"/>
      <c r="Z83" s="16"/>
    </row>
    <row r="84">
      <c r="A84" s="136"/>
      <c r="B84" s="86"/>
      <c r="C84" s="87"/>
      <c r="D84" s="93"/>
      <c r="E84" s="93"/>
      <c r="F84" s="93"/>
      <c r="G84" s="16"/>
      <c r="H84" s="16"/>
      <c r="I84" s="16"/>
      <c r="J84" s="16"/>
      <c r="K84" s="16"/>
      <c r="L84" s="16"/>
      <c r="M84" s="16"/>
      <c r="N84" s="16"/>
      <c r="O84" s="16"/>
      <c r="P84" s="16"/>
      <c r="Q84" s="16"/>
      <c r="R84" s="16"/>
      <c r="S84" s="16"/>
      <c r="T84" s="16"/>
      <c r="U84" s="16"/>
      <c r="V84" s="16"/>
      <c r="W84" s="16"/>
      <c r="X84" s="16"/>
      <c r="Y84" s="16"/>
      <c r="Z84" s="16"/>
    </row>
    <row r="85">
      <c r="A85" s="136"/>
      <c r="B85" s="86"/>
      <c r="C85" s="87"/>
      <c r="D85" s="93"/>
      <c r="E85" s="93"/>
      <c r="F85" s="93"/>
      <c r="G85" s="16"/>
      <c r="H85" s="16"/>
      <c r="I85" s="16"/>
      <c r="J85" s="16"/>
      <c r="K85" s="16"/>
      <c r="L85" s="16"/>
      <c r="M85" s="16"/>
      <c r="N85" s="16"/>
      <c r="O85" s="16"/>
      <c r="P85" s="16"/>
      <c r="Q85" s="16"/>
      <c r="R85" s="16"/>
      <c r="S85" s="16"/>
      <c r="T85" s="16"/>
      <c r="U85" s="16"/>
      <c r="V85" s="16"/>
      <c r="W85" s="16"/>
      <c r="X85" s="16"/>
      <c r="Y85" s="16"/>
      <c r="Z85" s="16"/>
    </row>
    <row r="86">
      <c r="A86" s="136"/>
      <c r="B86" s="86"/>
      <c r="C86" s="87"/>
      <c r="D86" s="93"/>
      <c r="E86" s="93"/>
      <c r="F86" s="93"/>
      <c r="G86" s="16"/>
      <c r="H86" s="16"/>
      <c r="I86" s="16"/>
      <c r="J86" s="16"/>
      <c r="K86" s="16"/>
      <c r="L86" s="16"/>
      <c r="M86" s="16"/>
      <c r="N86" s="16"/>
      <c r="O86" s="16"/>
      <c r="P86" s="16"/>
      <c r="Q86" s="16"/>
      <c r="R86" s="16"/>
      <c r="S86" s="16"/>
      <c r="T86" s="16"/>
      <c r="U86" s="16"/>
      <c r="V86" s="16"/>
      <c r="W86" s="16"/>
      <c r="X86" s="16"/>
      <c r="Y86" s="16"/>
      <c r="Z86" s="16"/>
    </row>
    <row r="87">
      <c r="A87" s="136"/>
      <c r="B87" s="86"/>
      <c r="C87" s="87"/>
      <c r="D87" s="93"/>
      <c r="E87" s="93"/>
      <c r="F87" s="93"/>
      <c r="G87" s="16"/>
      <c r="H87" s="16"/>
      <c r="I87" s="16"/>
      <c r="J87" s="16"/>
      <c r="K87" s="16"/>
      <c r="L87" s="16"/>
      <c r="M87" s="16"/>
      <c r="N87" s="16"/>
      <c r="O87" s="16"/>
      <c r="P87" s="16"/>
      <c r="Q87" s="16"/>
      <c r="R87" s="16"/>
      <c r="S87" s="16"/>
      <c r="T87" s="16"/>
      <c r="U87" s="16"/>
      <c r="V87" s="16"/>
      <c r="W87" s="16"/>
      <c r="X87" s="16"/>
      <c r="Y87" s="16"/>
      <c r="Z87" s="16"/>
    </row>
    <row r="88">
      <c r="A88" s="136"/>
      <c r="B88" s="86"/>
      <c r="C88" s="87"/>
      <c r="D88" s="93"/>
      <c r="E88" s="93"/>
      <c r="F88" s="93"/>
      <c r="G88" s="16"/>
      <c r="H88" s="16"/>
      <c r="I88" s="16"/>
      <c r="J88" s="16"/>
      <c r="K88" s="16"/>
      <c r="L88" s="16"/>
      <c r="M88" s="16"/>
      <c r="N88" s="16"/>
      <c r="O88" s="16"/>
      <c r="P88" s="16"/>
      <c r="Q88" s="16"/>
      <c r="R88" s="16"/>
      <c r="S88" s="16"/>
      <c r="T88" s="16"/>
      <c r="U88" s="16"/>
      <c r="V88" s="16"/>
      <c r="W88" s="16"/>
      <c r="X88" s="16"/>
      <c r="Y88" s="16"/>
      <c r="Z88" s="16"/>
    </row>
    <row r="89">
      <c r="A89" s="136"/>
      <c r="B89" s="86"/>
      <c r="C89" s="87"/>
      <c r="D89" s="93"/>
      <c r="E89" s="93"/>
      <c r="F89" s="93"/>
      <c r="G89" s="16"/>
      <c r="H89" s="16"/>
      <c r="I89" s="16"/>
      <c r="J89" s="16"/>
      <c r="K89" s="16"/>
      <c r="L89" s="16"/>
      <c r="M89" s="16"/>
      <c r="N89" s="16"/>
      <c r="O89" s="16"/>
      <c r="P89" s="16"/>
      <c r="Q89" s="16"/>
      <c r="R89" s="16"/>
      <c r="S89" s="16"/>
      <c r="T89" s="16"/>
      <c r="U89" s="16"/>
      <c r="V89" s="16"/>
      <c r="W89" s="16"/>
      <c r="X89" s="16"/>
      <c r="Y89" s="16"/>
      <c r="Z89" s="16"/>
    </row>
    <row r="90">
      <c r="A90" s="136"/>
      <c r="B90" s="86"/>
      <c r="C90" s="87"/>
      <c r="D90" s="93"/>
      <c r="E90" s="93"/>
      <c r="F90" s="93"/>
      <c r="G90" s="16"/>
      <c r="H90" s="16"/>
      <c r="I90" s="16"/>
      <c r="J90" s="16"/>
      <c r="K90" s="16"/>
      <c r="L90" s="16"/>
      <c r="M90" s="16"/>
      <c r="N90" s="16"/>
      <c r="O90" s="16"/>
      <c r="P90" s="16"/>
      <c r="Q90" s="16"/>
      <c r="R90" s="16"/>
      <c r="S90" s="16"/>
      <c r="T90" s="16"/>
      <c r="U90" s="16"/>
      <c r="V90" s="16"/>
      <c r="W90" s="16"/>
      <c r="X90" s="16"/>
      <c r="Y90" s="16"/>
      <c r="Z90" s="16"/>
    </row>
    <row r="91">
      <c r="A91" s="136"/>
      <c r="B91" s="86"/>
      <c r="C91" s="87"/>
      <c r="D91" s="93"/>
      <c r="E91" s="93"/>
      <c r="F91" s="93"/>
      <c r="G91" s="16"/>
      <c r="H91" s="16"/>
      <c r="I91" s="16"/>
      <c r="J91" s="16"/>
      <c r="K91" s="16"/>
      <c r="L91" s="16"/>
      <c r="M91" s="16"/>
      <c r="N91" s="16"/>
      <c r="O91" s="16"/>
      <c r="P91" s="16"/>
      <c r="Q91" s="16"/>
      <c r="R91" s="16"/>
      <c r="S91" s="16"/>
      <c r="T91" s="16"/>
      <c r="U91" s="16"/>
      <c r="V91" s="16"/>
      <c r="W91" s="16"/>
      <c r="X91" s="16"/>
      <c r="Y91" s="16"/>
      <c r="Z91" s="16"/>
    </row>
    <row r="92">
      <c r="A92" s="136"/>
      <c r="B92" s="86"/>
      <c r="C92" s="87"/>
      <c r="D92" s="93"/>
      <c r="E92" s="93"/>
      <c r="F92" s="93"/>
      <c r="G92" s="16"/>
      <c r="H92" s="16"/>
      <c r="I92" s="16"/>
      <c r="J92" s="16"/>
      <c r="K92" s="16"/>
      <c r="L92" s="16"/>
      <c r="M92" s="16"/>
      <c r="N92" s="16"/>
      <c r="O92" s="16"/>
      <c r="P92" s="16"/>
      <c r="Q92" s="16"/>
      <c r="R92" s="16"/>
      <c r="S92" s="16"/>
      <c r="T92" s="16"/>
      <c r="U92" s="16"/>
      <c r="V92" s="16"/>
      <c r="W92" s="16"/>
      <c r="X92" s="16"/>
      <c r="Y92" s="16"/>
      <c r="Z92" s="16"/>
    </row>
    <row r="93">
      <c r="A93" s="136"/>
      <c r="B93" s="86"/>
      <c r="C93" s="87"/>
      <c r="D93" s="93"/>
      <c r="E93" s="93"/>
      <c r="F93" s="93"/>
      <c r="G93" s="16"/>
      <c r="H93" s="16"/>
      <c r="I93" s="16"/>
      <c r="J93" s="16"/>
      <c r="K93" s="16"/>
      <c r="L93" s="16"/>
      <c r="M93" s="16"/>
      <c r="N93" s="16"/>
      <c r="O93" s="16"/>
      <c r="P93" s="16"/>
      <c r="Q93" s="16"/>
      <c r="R93" s="16"/>
      <c r="S93" s="16"/>
      <c r="T93" s="16"/>
      <c r="U93" s="16"/>
      <c r="V93" s="16"/>
      <c r="W93" s="16"/>
      <c r="X93" s="16"/>
      <c r="Y93" s="16"/>
      <c r="Z93" s="16"/>
    </row>
    <row r="94">
      <c r="A94" s="136"/>
      <c r="B94" s="86"/>
      <c r="C94" s="87"/>
      <c r="D94" s="93"/>
      <c r="E94" s="93"/>
      <c r="F94" s="93"/>
      <c r="G94" s="16"/>
      <c r="H94" s="16"/>
      <c r="I94" s="16"/>
      <c r="J94" s="16"/>
      <c r="K94" s="16"/>
      <c r="L94" s="16"/>
      <c r="M94" s="16"/>
      <c r="N94" s="16"/>
      <c r="O94" s="16"/>
      <c r="P94" s="16"/>
      <c r="Q94" s="16"/>
      <c r="R94" s="16"/>
      <c r="S94" s="16"/>
      <c r="T94" s="16"/>
      <c r="U94" s="16"/>
      <c r="V94" s="16"/>
      <c r="W94" s="16"/>
      <c r="X94" s="16"/>
      <c r="Y94" s="16"/>
      <c r="Z94" s="16"/>
    </row>
    <row r="95">
      <c r="A95" s="136"/>
      <c r="B95" s="86"/>
      <c r="C95" s="87"/>
      <c r="D95" s="93"/>
      <c r="E95" s="93"/>
      <c r="F95" s="93"/>
      <c r="G95" s="16"/>
      <c r="H95" s="16"/>
      <c r="I95" s="16"/>
      <c r="J95" s="16"/>
      <c r="K95" s="16"/>
      <c r="L95" s="16"/>
      <c r="M95" s="16"/>
      <c r="N95" s="16"/>
      <c r="O95" s="16"/>
      <c r="P95" s="16"/>
      <c r="Q95" s="16"/>
      <c r="R95" s="16"/>
      <c r="S95" s="16"/>
      <c r="T95" s="16"/>
      <c r="U95" s="16"/>
      <c r="V95" s="16"/>
      <c r="W95" s="16"/>
      <c r="X95" s="16"/>
      <c r="Y95" s="16"/>
      <c r="Z95" s="16"/>
    </row>
    <row r="96">
      <c r="A96" s="136"/>
      <c r="B96" s="86"/>
      <c r="C96" s="87"/>
      <c r="D96" s="93"/>
      <c r="E96" s="93"/>
      <c r="F96" s="93"/>
      <c r="G96" s="16"/>
      <c r="H96" s="16"/>
      <c r="I96" s="16"/>
      <c r="J96" s="16"/>
      <c r="K96" s="16"/>
      <c r="L96" s="16"/>
      <c r="M96" s="16"/>
      <c r="N96" s="16"/>
      <c r="O96" s="16"/>
      <c r="P96" s="16"/>
      <c r="Q96" s="16"/>
      <c r="R96" s="16"/>
      <c r="S96" s="16"/>
      <c r="T96" s="16"/>
      <c r="U96" s="16"/>
      <c r="V96" s="16"/>
      <c r="W96" s="16"/>
      <c r="X96" s="16"/>
      <c r="Y96" s="16"/>
      <c r="Z96" s="16"/>
    </row>
    <row r="97">
      <c r="A97" s="136"/>
      <c r="B97" s="86"/>
      <c r="C97" s="87"/>
      <c r="D97" s="93"/>
      <c r="E97" s="93"/>
      <c r="F97" s="93"/>
      <c r="G97" s="16"/>
      <c r="H97" s="16"/>
      <c r="I97" s="16"/>
      <c r="J97" s="16"/>
      <c r="K97" s="16"/>
      <c r="L97" s="16"/>
      <c r="M97" s="16"/>
      <c r="N97" s="16"/>
      <c r="O97" s="16"/>
      <c r="P97" s="16"/>
      <c r="Q97" s="16"/>
      <c r="R97" s="16"/>
      <c r="S97" s="16"/>
      <c r="T97" s="16"/>
      <c r="U97" s="16"/>
      <c r="V97" s="16"/>
      <c r="W97" s="16"/>
      <c r="X97" s="16"/>
      <c r="Y97" s="16"/>
      <c r="Z97" s="16"/>
    </row>
    <row r="98">
      <c r="A98" s="136"/>
      <c r="B98" s="86"/>
      <c r="C98" s="87"/>
      <c r="D98" s="93"/>
      <c r="E98" s="93"/>
      <c r="F98" s="93"/>
      <c r="G98" s="16"/>
      <c r="H98" s="16"/>
      <c r="I98" s="16"/>
      <c r="J98" s="16"/>
      <c r="K98" s="16"/>
      <c r="L98" s="16"/>
      <c r="M98" s="16"/>
      <c r="N98" s="16"/>
      <c r="O98" s="16"/>
      <c r="P98" s="16"/>
      <c r="Q98" s="16"/>
      <c r="R98" s="16"/>
      <c r="S98" s="16"/>
      <c r="T98" s="16"/>
      <c r="U98" s="16"/>
      <c r="V98" s="16"/>
      <c r="W98" s="16"/>
      <c r="X98" s="16"/>
      <c r="Y98" s="16"/>
      <c r="Z98" s="16"/>
    </row>
    <row r="99">
      <c r="A99" s="136"/>
      <c r="B99" s="86"/>
      <c r="C99" s="87"/>
      <c r="D99" s="93"/>
      <c r="E99" s="93"/>
      <c r="F99" s="93"/>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THE NATURE CONSERVANCY</v>
      </c>
      <c r="B1" s="1">
        <f>'Revenues 2023'!C1</f>
        <v>2023</v>
      </c>
      <c r="C1" s="17"/>
      <c r="D1" s="22"/>
      <c r="E1" s="22"/>
      <c r="F1" s="22"/>
      <c r="G1" s="16"/>
      <c r="H1" s="16"/>
      <c r="I1" s="16"/>
      <c r="J1" s="16"/>
      <c r="K1" s="16"/>
      <c r="L1" s="16"/>
      <c r="M1" s="16"/>
      <c r="N1" s="16"/>
      <c r="O1" s="16"/>
      <c r="P1" s="16"/>
      <c r="Q1" s="16"/>
      <c r="R1" s="16"/>
      <c r="S1" s="16"/>
      <c r="T1" s="16"/>
      <c r="U1" s="16"/>
      <c r="V1" s="16"/>
      <c r="W1" s="16"/>
      <c r="X1" s="16"/>
      <c r="Y1" s="16"/>
      <c r="Z1" s="16"/>
    </row>
    <row r="2">
      <c r="A2" s="24"/>
      <c r="B2" s="27"/>
      <c r="C2" s="34" t="s">
        <v>29</v>
      </c>
      <c r="D2" s="9" t="s">
        <v>30</v>
      </c>
      <c r="E2" s="9" t="s">
        <v>32</v>
      </c>
      <c r="F2" s="9" t="s">
        <v>33</v>
      </c>
      <c r="G2" s="16"/>
      <c r="H2" s="16"/>
      <c r="I2" s="16"/>
      <c r="J2" s="16"/>
      <c r="K2" s="16"/>
      <c r="L2" s="16"/>
      <c r="M2" s="16"/>
      <c r="N2" s="16"/>
      <c r="O2" s="16"/>
      <c r="P2" s="16"/>
      <c r="Q2" s="16"/>
      <c r="R2" s="16"/>
      <c r="S2" s="16"/>
      <c r="T2" s="16"/>
      <c r="U2" s="16"/>
      <c r="V2" s="16"/>
      <c r="W2" s="16"/>
      <c r="X2" s="16"/>
      <c r="Y2" s="16"/>
      <c r="Z2" s="16"/>
    </row>
    <row r="3">
      <c r="A3" s="24">
        <v>1.0</v>
      </c>
      <c r="B3" s="27" t="s">
        <v>36</v>
      </c>
      <c r="C3" s="41">
        <f t="shared" ref="C3:C39" si="1">sum(D3:F3)</f>
        <v>54807534</v>
      </c>
      <c r="D3" s="42">
        <v>5.4807534E7</v>
      </c>
      <c r="E3" s="42">
        <v>0.0</v>
      </c>
      <c r="F3" s="42">
        <v>0.0</v>
      </c>
      <c r="G3" s="16"/>
      <c r="H3" s="16"/>
      <c r="I3" s="16"/>
      <c r="J3" s="16"/>
      <c r="K3" s="16"/>
      <c r="L3" s="16"/>
      <c r="M3" s="16"/>
      <c r="N3" s="16"/>
      <c r="O3" s="16"/>
      <c r="P3" s="16"/>
      <c r="Q3" s="16"/>
      <c r="R3" s="16"/>
      <c r="S3" s="16"/>
      <c r="T3" s="16"/>
      <c r="U3" s="16"/>
      <c r="V3" s="16"/>
      <c r="W3" s="16"/>
      <c r="X3" s="16"/>
      <c r="Y3" s="16"/>
      <c r="Z3" s="16"/>
    </row>
    <row r="4">
      <c r="A4" s="24">
        <v>2.0</v>
      </c>
      <c r="B4" s="27" t="s">
        <v>50</v>
      </c>
      <c r="C4" s="41">
        <f t="shared" si="1"/>
        <v>249440</v>
      </c>
      <c r="D4" s="42">
        <v>249440.0</v>
      </c>
      <c r="E4" s="42">
        <v>0.0</v>
      </c>
      <c r="F4" s="42">
        <v>0.0</v>
      </c>
      <c r="G4" s="16"/>
      <c r="H4" s="16"/>
      <c r="I4" s="16"/>
      <c r="J4" s="16"/>
      <c r="K4" s="16"/>
      <c r="L4" s="16"/>
      <c r="M4" s="16"/>
      <c r="N4" s="16"/>
      <c r="O4" s="16"/>
      <c r="P4" s="16"/>
      <c r="Q4" s="16"/>
      <c r="R4" s="16"/>
      <c r="S4" s="16"/>
      <c r="T4" s="16"/>
      <c r="U4" s="16"/>
      <c r="V4" s="16"/>
      <c r="W4" s="16"/>
      <c r="X4" s="16"/>
      <c r="Y4" s="16"/>
      <c r="Z4" s="16"/>
    </row>
    <row r="5">
      <c r="A5" s="24">
        <v>3.0</v>
      </c>
      <c r="B5" s="27" t="s">
        <v>51</v>
      </c>
      <c r="C5" s="41">
        <f t="shared" si="1"/>
        <v>64429986</v>
      </c>
      <c r="D5" s="42">
        <v>6.4429986E7</v>
      </c>
      <c r="E5" s="42">
        <v>0.0</v>
      </c>
      <c r="F5" s="42">
        <v>0.0</v>
      </c>
      <c r="G5" s="16"/>
      <c r="H5" s="16"/>
      <c r="I5" s="16"/>
      <c r="J5" s="16"/>
      <c r="K5" s="16"/>
      <c r="L5" s="16"/>
      <c r="M5" s="16"/>
      <c r="N5" s="16"/>
      <c r="O5" s="16"/>
      <c r="P5" s="16"/>
      <c r="Q5" s="16"/>
      <c r="R5" s="16"/>
      <c r="S5" s="16"/>
      <c r="T5" s="16"/>
      <c r="U5" s="16"/>
      <c r="V5" s="16"/>
      <c r="W5" s="16"/>
      <c r="X5" s="16"/>
      <c r="Y5" s="16"/>
      <c r="Z5" s="16"/>
    </row>
    <row r="6">
      <c r="A6" s="20">
        <v>4.0</v>
      </c>
      <c r="B6" s="44" t="s">
        <v>52</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4">
        <v>5.0</v>
      </c>
      <c r="B7" s="27" t="s">
        <v>53</v>
      </c>
      <c r="C7" s="41">
        <f t="shared" si="1"/>
        <v>5707308</v>
      </c>
      <c r="D7" s="42">
        <v>3561305.0</v>
      </c>
      <c r="E7" s="42">
        <v>1208447.0</v>
      </c>
      <c r="F7" s="42">
        <v>937556.0</v>
      </c>
      <c r="G7" s="16"/>
      <c r="H7" s="16"/>
      <c r="I7" s="16"/>
      <c r="J7" s="16"/>
      <c r="K7" s="16"/>
      <c r="L7" s="16"/>
      <c r="M7" s="16"/>
      <c r="N7" s="16"/>
      <c r="O7" s="16"/>
      <c r="P7" s="16"/>
      <c r="Q7" s="16"/>
      <c r="R7" s="16"/>
      <c r="S7" s="16"/>
      <c r="T7" s="16"/>
      <c r="U7" s="16"/>
      <c r="V7" s="16"/>
      <c r="W7" s="16"/>
      <c r="X7" s="16"/>
      <c r="Y7" s="16"/>
      <c r="Z7" s="16"/>
    </row>
    <row r="8">
      <c r="A8" s="24">
        <v>6.0</v>
      </c>
      <c r="B8" s="27" t="s">
        <v>54</v>
      </c>
      <c r="C8" s="41">
        <f t="shared" si="1"/>
        <v>737476</v>
      </c>
      <c r="D8" s="42">
        <v>460178.0</v>
      </c>
      <c r="E8" s="42">
        <v>156151.0</v>
      </c>
      <c r="F8" s="42">
        <v>121147.0</v>
      </c>
      <c r="G8" s="16"/>
      <c r="H8" s="16"/>
      <c r="I8" s="16"/>
      <c r="J8" s="16"/>
      <c r="K8" s="16"/>
      <c r="L8" s="16"/>
      <c r="M8" s="16"/>
      <c r="N8" s="16"/>
      <c r="O8" s="16"/>
      <c r="P8" s="16"/>
      <c r="Q8" s="16"/>
      <c r="R8" s="16"/>
      <c r="S8" s="16"/>
      <c r="T8" s="16"/>
      <c r="U8" s="16"/>
      <c r="V8" s="16"/>
      <c r="W8" s="16"/>
      <c r="X8" s="16"/>
      <c r="Y8" s="16"/>
      <c r="Z8" s="16"/>
    </row>
    <row r="9">
      <c r="A9" s="53">
        <v>7.0</v>
      </c>
      <c r="B9" s="25" t="s">
        <v>62</v>
      </c>
      <c r="C9" s="41">
        <f t="shared" si="1"/>
        <v>460550979</v>
      </c>
      <c r="D9" s="42">
        <v>2.8737938E8</v>
      </c>
      <c r="E9" s="42">
        <v>9.751556E7</v>
      </c>
      <c r="F9" s="42">
        <v>7.5656039E7</v>
      </c>
      <c r="G9" s="16"/>
      <c r="H9" s="16"/>
      <c r="I9" s="16"/>
      <c r="J9" s="16"/>
      <c r="K9" s="16"/>
      <c r="L9" s="16"/>
      <c r="M9" s="16"/>
      <c r="N9" s="16"/>
      <c r="O9" s="16"/>
      <c r="P9" s="16"/>
      <c r="Q9" s="16"/>
      <c r="R9" s="16"/>
      <c r="S9" s="16"/>
      <c r="T9" s="16"/>
      <c r="U9" s="16"/>
      <c r="V9" s="16"/>
      <c r="W9" s="16"/>
      <c r="X9" s="16"/>
      <c r="Y9" s="16"/>
      <c r="Z9" s="16"/>
    </row>
    <row r="10">
      <c r="A10" s="24">
        <v>8.0</v>
      </c>
      <c r="B10" s="27" t="s">
        <v>63</v>
      </c>
      <c r="C10" s="41">
        <f t="shared" si="1"/>
        <v>32253099</v>
      </c>
      <c r="D10" s="42">
        <v>2.0125623E7</v>
      </c>
      <c r="E10" s="42">
        <v>6829166.0</v>
      </c>
      <c r="F10" s="42">
        <v>5298310.0</v>
      </c>
      <c r="G10" s="16"/>
      <c r="H10" s="16"/>
      <c r="I10" s="16"/>
      <c r="J10" s="16"/>
      <c r="K10" s="16"/>
      <c r="L10" s="16"/>
      <c r="M10" s="16"/>
      <c r="N10" s="16"/>
      <c r="O10" s="16"/>
      <c r="P10" s="16"/>
      <c r="Q10" s="16"/>
      <c r="R10" s="16"/>
      <c r="S10" s="16"/>
      <c r="T10" s="16"/>
      <c r="U10" s="16"/>
      <c r="V10" s="16"/>
      <c r="W10" s="16"/>
      <c r="X10" s="16"/>
      <c r="Y10" s="16"/>
      <c r="Z10" s="16"/>
    </row>
    <row r="11">
      <c r="A11" s="20">
        <v>9.0</v>
      </c>
      <c r="B11" s="25" t="s">
        <v>66</v>
      </c>
      <c r="C11" s="41">
        <f t="shared" si="1"/>
        <v>51634419</v>
      </c>
      <c r="D11" s="42">
        <v>3.2219381E7</v>
      </c>
      <c r="E11" s="42">
        <v>1.0932903E7</v>
      </c>
      <c r="F11" s="42">
        <v>8482135.0</v>
      </c>
      <c r="G11" s="16"/>
      <c r="H11" s="16"/>
      <c r="I11" s="16"/>
      <c r="J11" s="16"/>
      <c r="K11" s="16"/>
      <c r="L11" s="16"/>
      <c r="M11" s="16"/>
      <c r="N11" s="16"/>
      <c r="O11" s="16"/>
      <c r="P11" s="16"/>
      <c r="Q11" s="16"/>
      <c r="R11" s="16"/>
      <c r="S11" s="16"/>
      <c r="T11" s="16"/>
      <c r="U11" s="16"/>
      <c r="V11" s="16"/>
      <c r="W11" s="16"/>
      <c r="X11" s="16"/>
      <c r="Y11" s="16"/>
      <c r="Z11" s="16"/>
    </row>
    <row r="12">
      <c r="A12" s="20">
        <v>10.0</v>
      </c>
      <c r="B12" s="25" t="s">
        <v>68</v>
      </c>
      <c r="C12" s="41">
        <f t="shared" si="1"/>
        <v>33160523</v>
      </c>
      <c r="D12" s="42">
        <v>2.0691847E7</v>
      </c>
      <c r="E12" s="42">
        <v>7021301.0</v>
      </c>
      <c r="F12" s="42">
        <v>5447375.0</v>
      </c>
      <c r="G12" s="16"/>
      <c r="H12" s="16"/>
      <c r="I12" s="16"/>
      <c r="J12" s="16"/>
      <c r="K12" s="16"/>
      <c r="L12" s="16"/>
      <c r="M12" s="16"/>
      <c r="N12" s="16"/>
      <c r="O12" s="16"/>
      <c r="P12" s="16"/>
      <c r="Q12" s="16"/>
      <c r="R12" s="16"/>
      <c r="S12" s="16"/>
      <c r="T12" s="16"/>
      <c r="U12" s="16"/>
      <c r="V12" s="16"/>
      <c r="W12" s="16"/>
      <c r="X12" s="16"/>
      <c r="Y12" s="16"/>
      <c r="Z12" s="16"/>
    </row>
    <row r="13">
      <c r="A13" s="20">
        <v>11.0</v>
      </c>
      <c r="B13" s="25" t="s">
        <v>70</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0" t="s">
        <v>72</v>
      </c>
      <c r="B14" s="25" t="s">
        <v>73</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0" t="s">
        <v>34</v>
      </c>
      <c r="B15" s="25" t="s">
        <v>75</v>
      </c>
      <c r="C15" s="41">
        <f t="shared" si="1"/>
        <v>2144594</v>
      </c>
      <c r="D15" s="42">
        <v>1649146.0</v>
      </c>
      <c r="E15" s="42">
        <v>184434.0</v>
      </c>
      <c r="F15" s="42">
        <v>311014.0</v>
      </c>
      <c r="G15" s="16"/>
      <c r="H15" s="16"/>
      <c r="I15" s="16"/>
      <c r="J15" s="16"/>
      <c r="K15" s="16"/>
      <c r="L15" s="16"/>
      <c r="M15" s="16"/>
      <c r="N15" s="16"/>
      <c r="O15" s="16"/>
      <c r="P15" s="16"/>
      <c r="Q15" s="16"/>
      <c r="R15" s="16"/>
      <c r="S15" s="16"/>
      <c r="T15" s="16"/>
      <c r="U15" s="16"/>
      <c r="V15" s="16"/>
      <c r="W15" s="16"/>
      <c r="X15" s="16"/>
      <c r="Y15" s="16"/>
      <c r="Z15" s="16"/>
    </row>
    <row r="16">
      <c r="A16" s="20" t="s">
        <v>38</v>
      </c>
      <c r="B16" s="25" t="s">
        <v>77</v>
      </c>
      <c r="C16" s="41">
        <f t="shared" si="1"/>
        <v>2354020</v>
      </c>
      <c r="D16" s="42">
        <v>1810189.0</v>
      </c>
      <c r="E16" s="42">
        <v>202445.0</v>
      </c>
      <c r="F16" s="42">
        <v>341386.0</v>
      </c>
      <c r="G16" s="16"/>
      <c r="H16" s="16"/>
      <c r="I16" s="16"/>
      <c r="J16" s="16"/>
      <c r="K16" s="16"/>
      <c r="L16" s="16"/>
      <c r="M16" s="16"/>
      <c r="N16" s="16"/>
      <c r="O16" s="16"/>
      <c r="P16" s="16"/>
      <c r="Q16" s="16"/>
      <c r="R16" s="16"/>
      <c r="S16" s="16"/>
      <c r="T16" s="16"/>
      <c r="U16" s="16"/>
      <c r="V16" s="16"/>
      <c r="W16" s="16"/>
      <c r="X16" s="16"/>
      <c r="Y16" s="16"/>
      <c r="Z16" s="16"/>
    </row>
    <row r="17">
      <c r="A17" s="20" t="s">
        <v>41</v>
      </c>
      <c r="B17" s="25" t="s">
        <v>80</v>
      </c>
      <c r="C17" s="41">
        <f t="shared" si="1"/>
        <v>2598889</v>
      </c>
      <c r="D17" s="42">
        <v>1998489.0</v>
      </c>
      <c r="E17" s="42">
        <v>223503.0</v>
      </c>
      <c r="F17" s="42">
        <v>376897.0</v>
      </c>
      <c r="G17" s="16"/>
      <c r="H17" s="16"/>
      <c r="I17" s="16"/>
      <c r="J17" s="16"/>
      <c r="K17" s="16"/>
      <c r="L17" s="16"/>
      <c r="M17" s="16"/>
      <c r="N17" s="16"/>
      <c r="O17" s="16"/>
      <c r="P17" s="16"/>
      <c r="Q17" s="16"/>
      <c r="R17" s="16"/>
      <c r="S17" s="16"/>
      <c r="T17" s="16"/>
      <c r="U17" s="16"/>
      <c r="V17" s="16"/>
      <c r="W17" s="16"/>
      <c r="X17" s="16"/>
      <c r="Y17" s="16"/>
      <c r="Z17" s="16"/>
    </row>
    <row r="18">
      <c r="A18" s="20" t="s">
        <v>44</v>
      </c>
      <c r="B18" s="25" t="s">
        <v>81</v>
      </c>
      <c r="C18" s="41">
        <f t="shared" si="1"/>
        <v>28011888</v>
      </c>
      <c r="D18" s="42">
        <v>0.0</v>
      </c>
      <c r="E18" s="42">
        <v>0.0</v>
      </c>
      <c r="F18" s="42">
        <v>2.8011888E7</v>
      </c>
      <c r="G18" s="16"/>
      <c r="H18" s="16"/>
      <c r="I18" s="16"/>
      <c r="J18" s="16"/>
      <c r="K18" s="16"/>
      <c r="L18" s="16"/>
      <c r="M18" s="16"/>
      <c r="N18" s="16"/>
      <c r="O18" s="16"/>
      <c r="P18" s="16"/>
      <c r="Q18" s="16"/>
      <c r="R18" s="16"/>
      <c r="S18" s="16"/>
      <c r="T18" s="16"/>
      <c r="U18" s="16"/>
      <c r="V18" s="16"/>
      <c r="W18" s="16"/>
      <c r="X18" s="16"/>
      <c r="Y18" s="16"/>
      <c r="Z18" s="16"/>
    </row>
    <row r="19">
      <c r="A19" s="20" t="s">
        <v>47</v>
      </c>
      <c r="B19" s="25" t="s">
        <v>83</v>
      </c>
      <c r="C19" s="41">
        <f t="shared" si="1"/>
        <v>23041876</v>
      </c>
      <c r="D19" s="42">
        <v>0.0</v>
      </c>
      <c r="E19" s="42">
        <v>2.3041876E7</v>
      </c>
      <c r="F19" s="42">
        <v>0.0</v>
      </c>
      <c r="G19" s="16"/>
      <c r="H19" s="16"/>
      <c r="I19" s="16"/>
      <c r="J19" s="16"/>
      <c r="K19" s="16"/>
      <c r="L19" s="16"/>
      <c r="M19" s="16"/>
      <c r="N19" s="16"/>
      <c r="O19" s="16"/>
      <c r="P19" s="16"/>
      <c r="Q19" s="16"/>
      <c r="R19" s="16"/>
      <c r="S19" s="16"/>
      <c r="T19" s="16"/>
      <c r="U19" s="16"/>
      <c r="V19" s="16"/>
      <c r="W19" s="16"/>
      <c r="X19" s="16"/>
      <c r="Y19" s="16"/>
      <c r="Z19" s="16"/>
    </row>
    <row r="20">
      <c r="A20" s="20" t="s">
        <v>58</v>
      </c>
      <c r="B20" s="25" t="s">
        <v>86</v>
      </c>
      <c r="C20" s="41">
        <f t="shared" si="1"/>
        <v>210243885</v>
      </c>
      <c r="D20" s="42">
        <v>1.53057897E8</v>
      </c>
      <c r="E20" s="42">
        <v>1.6740535E7</v>
      </c>
      <c r="F20" s="42">
        <v>4.0445453E7</v>
      </c>
      <c r="G20" s="16"/>
      <c r="H20" s="16"/>
      <c r="I20" s="16"/>
      <c r="J20" s="16"/>
      <c r="K20" s="16"/>
      <c r="L20" s="16"/>
      <c r="M20" s="16"/>
      <c r="N20" s="16"/>
      <c r="O20" s="16"/>
      <c r="P20" s="16"/>
      <c r="Q20" s="16"/>
      <c r="R20" s="16"/>
      <c r="S20" s="16"/>
      <c r="T20" s="16"/>
      <c r="U20" s="16"/>
      <c r="V20" s="16"/>
      <c r="W20" s="16"/>
      <c r="X20" s="16"/>
      <c r="Y20" s="16"/>
      <c r="Z20" s="16"/>
    </row>
    <row r="21">
      <c r="A21" s="20">
        <v>12.0</v>
      </c>
      <c r="B21" s="25" t="s">
        <v>90</v>
      </c>
      <c r="C21" s="41">
        <f t="shared" si="1"/>
        <v>6276082</v>
      </c>
      <c r="D21" s="42">
        <v>1480820.0</v>
      </c>
      <c r="E21" s="42">
        <v>47062.0</v>
      </c>
      <c r="F21" s="42">
        <v>4748200.0</v>
      </c>
      <c r="G21" s="16"/>
      <c r="H21" s="16"/>
      <c r="I21" s="16"/>
      <c r="J21" s="16"/>
      <c r="K21" s="16"/>
      <c r="L21" s="16"/>
      <c r="M21" s="16"/>
      <c r="N21" s="16"/>
      <c r="O21" s="16"/>
      <c r="P21" s="16"/>
      <c r="Q21" s="16"/>
      <c r="R21" s="16"/>
      <c r="S21" s="16"/>
      <c r="T21" s="16"/>
      <c r="U21" s="16"/>
      <c r="V21" s="16"/>
      <c r="W21" s="16"/>
      <c r="X21" s="16"/>
      <c r="Y21" s="16"/>
      <c r="Z21" s="16"/>
    </row>
    <row r="22">
      <c r="A22" s="20">
        <v>13.0</v>
      </c>
      <c r="B22" s="25" t="s">
        <v>95</v>
      </c>
      <c r="C22" s="41">
        <f t="shared" si="1"/>
        <v>56336114</v>
      </c>
      <c r="D22" s="42">
        <v>3.2016303E7</v>
      </c>
      <c r="E22" s="42">
        <v>1.0055882E7</v>
      </c>
      <c r="F22" s="42">
        <v>1.4263929E7</v>
      </c>
      <c r="G22" s="16"/>
      <c r="H22" s="16"/>
      <c r="I22" s="16"/>
      <c r="J22" s="16"/>
      <c r="K22" s="16"/>
      <c r="L22" s="16"/>
      <c r="M22" s="16"/>
      <c r="N22" s="16"/>
      <c r="O22" s="16"/>
      <c r="P22" s="16"/>
      <c r="Q22" s="16"/>
      <c r="R22" s="16"/>
      <c r="S22" s="16"/>
      <c r="T22" s="16"/>
      <c r="U22" s="16"/>
      <c r="V22" s="16"/>
      <c r="W22" s="16"/>
      <c r="X22" s="16"/>
      <c r="Y22" s="16"/>
      <c r="Z22" s="16"/>
    </row>
    <row r="23">
      <c r="A23" s="20">
        <v>14.0</v>
      </c>
      <c r="B23" s="25" t="s">
        <v>96</v>
      </c>
      <c r="C23" s="41">
        <f t="shared" si="1"/>
        <v>8562477</v>
      </c>
      <c r="D23" s="42">
        <v>5836202.0</v>
      </c>
      <c r="E23" s="42">
        <v>2112780.0</v>
      </c>
      <c r="F23" s="42">
        <v>613495.0</v>
      </c>
      <c r="G23" s="16"/>
      <c r="H23" s="16"/>
      <c r="I23" s="16"/>
      <c r="J23" s="16"/>
      <c r="K23" s="16"/>
      <c r="L23" s="16"/>
      <c r="M23" s="16"/>
      <c r="N23" s="16"/>
      <c r="O23" s="16"/>
      <c r="P23" s="16"/>
      <c r="Q23" s="16"/>
      <c r="R23" s="16"/>
      <c r="S23" s="16"/>
      <c r="T23" s="16"/>
      <c r="U23" s="16"/>
      <c r="V23" s="16"/>
      <c r="W23" s="16"/>
      <c r="X23" s="16"/>
      <c r="Y23" s="16"/>
      <c r="Z23" s="16"/>
    </row>
    <row r="24">
      <c r="A24" s="20">
        <v>15.0</v>
      </c>
      <c r="B24" s="25" t="s">
        <v>100</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0">
        <v>16.0</v>
      </c>
      <c r="B25" s="25" t="s">
        <v>101</v>
      </c>
      <c r="C25" s="41">
        <f t="shared" si="1"/>
        <v>29038884</v>
      </c>
      <c r="D25" s="42">
        <v>1.4571081E7</v>
      </c>
      <c r="E25" s="42">
        <v>1.351433E7</v>
      </c>
      <c r="F25" s="42">
        <v>953473.0</v>
      </c>
      <c r="G25" s="16"/>
      <c r="H25" s="16"/>
      <c r="I25" s="16"/>
      <c r="J25" s="16"/>
      <c r="K25" s="16"/>
      <c r="L25" s="16"/>
      <c r="M25" s="16"/>
      <c r="N25" s="16"/>
      <c r="O25" s="16"/>
      <c r="P25" s="16"/>
      <c r="Q25" s="16"/>
      <c r="R25" s="16"/>
      <c r="S25" s="16"/>
      <c r="T25" s="16"/>
      <c r="U25" s="16"/>
      <c r="V25" s="16"/>
      <c r="W25" s="16"/>
      <c r="X25" s="16"/>
      <c r="Y25" s="16"/>
      <c r="Z25" s="16"/>
    </row>
    <row r="26">
      <c r="A26" s="20">
        <v>17.0</v>
      </c>
      <c r="B26" s="25" t="s">
        <v>104</v>
      </c>
      <c r="C26" s="41">
        <f t="shared" si="1"/>
        <v>28901522</v>
      </c>
      <c r="D26" s="42">
        <v>2.2878028E7</v>
      </c>
      <c r="E26" s="42">
        <v>3192625.0</v>
      </c>
      <c r="F26" s="42">
        <v>2830869.0</v>
      </c>
      <c r="G26" s="16"/>
      <c r="H26" s="16"/>
      <c r="I26" s="16"/>
      <c r="J26" s="16"/>
      <c r="K26" s="16"/>
      <c r="L26" s="16"/>
      <c r="M26" s="16"/>
      <c r="N26" s="16"/>
      <c r="O26" s="16"/>
      <c r="P26" s="16"/>
      <c r="Q26" s="16"/>
      <c r="R26" s="16"/>
      <c r="S26" s="16"/>
      <c r="T26" s="16"/>
      <c r="U26" s="16"/>
      <c r="V26" s="16"/>
      <c r="W26" s="16"/>
      <c r="X26" s="16"/>
      <c r="Y26" s="16"/>
      <c r="Z26" s="16"/>
    </row>
    <row r="27">
      <c r="A27" s="24">
        <v>18.0</v>
      </c>
      <c r="B27" s="27" t="s">
        <v>108</v>
      </c>
      <c r="C27" s="41">
        <f t="shared" si="1"/>
        <v>0</v>
      </c>
      <c r="D27" s="42">
        <v>0.0</v>
      </c>
      <c r="E27" s="42">
        <v>0.0</v>
      </c>
      <c r="F27" s="42">
        <v>0.0</v>
      </c>
      <c r="G27" s="16"/>
      <c r="H27" s="16"/>
      <c r="I27" s="16"/>
      <c r="J27" s="16"/>
      <c r="K27" s="16"/>
      <c r="L27" s="16"/>
      <c r="M27" s="16"/>
      <c r="N27" s="16"/>
      <c r="O27" s="16"/>
      <c r="P27" s="16"/>
      <c r="Q27" s="16"/>
      <c r="R27" s="16"/>
      <c r="S27" s="16"/>
      <c r="T27" s="16"/>
      <c r="U27" s="16"/>
      <c r="V27" s="16"/>
      <c r="W27" s="16"/>
      <c r="X27" s="16"/>
      <c r="Y27" s="16"/>
      <c r="Z27" s="16"/>
    </row>
    <row r="28">
      <c r="A28" s="20">
        <v>19.0</v>
      </c>
      <c r="B28" s="25" t="s">
        <v>110</v>
      </c>
      <c r="C28" s="41">
        <f t="shared" si="1"/>
        <v>21441222</v>
      </c>
      <c r="D28" s="42">
        <v>1.6285484E7</v>
      </c>
      <c r="E28" s="42">
        <v>4135712.0</v>
      </c>
      <c r="F28" s="42">
        <v>1020026.0</v>
      </c>
      <c r="G28" s="16"/>
      <c r="H28" s="16"/>
      <c r="I28" s="16"/>
      <c r="J28" s="16"/>
      <c r="K28" s="16"/>
      <c r="L28" s="16"/>
      <c r="M28" s="16"/>
      <c r="N28" s="16"/>
      <c r="O28" s="16"/>
      <c r="P28" s="16"/>
      <c r="Q28" s="16"/>
      <c r="R28" s="16"/>
      <c r="S28" s="16"/>
      <c r="T28" s="16"/>
      <c r="U28" s="16"/>
      <c r="V28" s="16"/>
      <c r="W28" s="16"/>
      <c r="X28" s="16"/>
      <c r="Y28" s="16"/>
      <c r="Z28" s="16"/>
    </row>
    <row r="29">
      <c r="A29" s="20">
        <v>20.0</v>
      </c>
      <c r="B29" s="25" t="s">
        <v>112</v>
      </c>
      <c r="C29" s="41">
        <f t="shared" si="1"/>
        <v>26236721</v>
      </c>
      <c r="D29" s="42">
        <v>2.3812133E7</v>
      </c>
      <c r="E29" s="42">
        <v>2413555.0</v>
      </c>
      <c r="F29" s="42">
        <v>11033.0</v>
      </c>
      <c r="G29" s="16"/>
      <c r="H29" s="16"/>
      <c r="I29" s="16"/>
      <c r="J29" s="16"/>
      <c r="K29" s="16"/>
      <c r="L29" s="16"/>
      <c r="M29" s="16"/>
      <c r="N29" s="16"/>
      <c r="O29" s="16"/>
      <c r="P29" s="16"/>
      <c r="Q29" s="16"/>
      <c r="R29" s="16"/>
      <c r="S29" s="16"/>
      <c r="T29" s="16"/>
      <c r="U29" s="16"/>
      <c r="V29" s="16"/>
      <c r="W29" s="16"/>
      <c r="X29" s="16"/>
      <c r="Y29" s="16"/>
      <c r="Z29" s="16"/>
    </row>
    <row r="30">
      <c r="A30" s="20">
        <v>21.0</v>
      </c>
      <c r="B30" s="25" t="s">
        <v>113</v>
      </c>
      <c r="C30" s="41">
        <f t="shared" si="1"/>
        <v>0</v>
      </c>
      <c r="D30" s="42">
        <v>0.0</v>
      </c>
      <c r="E30" s="42">
        <v>0.0</v>
      </c>
      <c r="F30" s="42">
        <v>0.0</v>
      </c>
      <c r="G30" s="16"/>
      <c r="H30" s="16"/>
      <c r="I30" s="16"/>
      <c r="J30" s="16"/>
      <c r="K30" s="16"/>
      <c r="L30" s="16"/>
      <c r="M30" s="16"/>
      <c r="N30" s="16"/>
      <c r="O30" s="16"/>
      <c r="P30" s="16"/>
      <c r="Q30" s="16"/>
      <c r="R30" s="16"/>
      <c r="S30" s="16"/>
      <c r="T30" s="16"/>
      <c r="U30" s="16"/>
      <c r="V30" s="16"/>
      <c r="W30" s="16"/>
      <c r="X30" s="16"/>
      <c r="Y30" s="16"/>
      <c r="Z30" s="16"/>
    </row>
    <row r="31">
      <c r="A31" s="20">
        <v>22.0</v>
      </c>
      <c r="B31" s="25" t="s">
        <v>115</v>
      </c>
      <c r="C31" s="41">
        <f t="shared" si="1"/>
        <v>12455229</v>
      </c>
      <c r="D31" s="42">
        <v>1.1081503E7</v>
      </c>
      <c r="E31" s="42">
        <v>1373726.0</v>
      </c>
      <c r="F31" s="42">
        <v>0.0</v>
      </c>
      <c r="G31" s="16"/>
      <c r="H31" s="16"/>
      <c r="I31" s="16"/>
      <c r="J31" s="16"/>
      <c r="K31" s="16"/>
      <c r="L31" s="16"/>
      <c r="M31" s="16"/>
      <c r="N31" s="16"/>
      <c r="O31" s="16"/>
      <c r="P31" s="16"/>
      <c r="Q31" s="16"/>
      <c r="R31" s="16"/>
      <c r="S31" s="16"/>
      <c r="T31" s="16"/>
      <c r="U31" s="16"/>
      <c r="V31" s="16"/>
      <c r="W31" s="16"/>
      <c r="X31" s="16"/>
      <c r="Y31" s="16"/>
      <c r="Z31" s="16"/>
    </row>
    <row r="32">
      <c r="A32" s="20">
        <v>23.0</v>
      </c>
      <c r="B32" s="25" t="s">
        <v>116</v>
      </c>
      <c r="C32" s="41">
        <f t="shared" si="1"/>
        <v>7884550</v>
      </c>
      <c r="D32" s="42">
        <v>5988637.0</v>
      </c>
      <c r="E32" s="42">
        <v>1520820.0</v>
      </c>
      <c r="F32" s="42">
        <v>375093.0</v>
      </c>
      <c r="G32" s="16"/>
      <c r="H32" s="16"/>
      <c r="I32" s="16"/>
      <c r="J32" s="16"/>
      <c r="K32" s="16"/>
      <c r="L32" s="16"/>
      <c r="M32" s="16"/>
      <c r="N32" s="16"/>
      <c r="O32" s="16"/>
      <c r="P32" s="16"/>
      <c r="Q32" s="16"/>
      <c r="R32" s="16"/>
      <c r="S32" s="16"/>
      <c r="T32" s="16"/>
      <c r="U32" s="16"/>
      <c r="V32" s="16"/>
      <c r="W32" s="16"/>
      <c r="X32" s="16"/>
      <c r="Y32" s="16"/>
      <c r="Z32" s="16"/>
    </row>
    <row r="33">
      <c r="A33" s="20">
        <v>24.0</v>
      </c>
      <c r="B33" s="25" t="s">
        <v>119</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0" t="s">
        <v>72</v>
      </c>
      <c r="B34" s="25" t="s">
        <v>120</v>
      </c>
      <c r="C34" s="41">
        <f t="shared" si="1"/>
        <v>144516521</v>
      </c>
      <c r="D34" s="42">
        <v>1.44516521E8</v>
      </c>
      <c r="E34" s="42">
        <v>0.0</v>
      </c>
      <c r="F34" s="42">
        <v>0.0</v>
      </c>
      <c r="G34" s="16"/>
      <c r="H34" s="16"/>
      <c r="I34" s="16"/>
      <c r="J34" s="16"/>
      <c r="K34" s="16"/>
      <c r="L34" s="16"/>
      <c r="M34" s="16"/>
      <c r="N34" s="16"/>
      <c r="O34" s="16"/>
      <c r="P34" s="16"/>
      <c r="Q34" s="16"/>
      <c r="R34" s="16"/>
      <c r="S34" s="16"/>
      <c r="T34" s="16"/>
      <c r="U34" s="16"/>
      <c r="V34" s="16"/>
      <c r="W34" s="16"/>
      <c r="X34" s="16"/>
      <c r="Y34" s="16"/>
      <c r="Z34" s="16"/>
    </row>
    <row r="35">
      <c r="A35" s="20" t="s">
        <v>34</v>
      </c>
      <c r="B35" s="79" t="s">
        <v>122</v>
      </c>
      <c r="C35" s="41">
        <f t="shared" si="1"/>
        <v>18284211</v>
      </c>
      <c r="D35" s="42">
        <v>1.0936153E7</v>
      </c>
      <c r="E35" s="42">
        <v>4811027.0</v>
      </c>
      <c r="F35" s="42">
        <v>2537031.0</v>
      </c>
      <c r="G35" s="16"/>
      <c r="H35" s="16"/>
      <c r="I35" s="16"/>
      <c r="J35" s="16"/>
      <c r="K35" s="16"/>
      <c r="L35" s="16"/>
      <c r="M35" s="16"/>
      <c r="N35" s="16"/>
      <c r="O35" s="16"/>
      <c r="P35" s="16"/>
      <c r="Q35" s="16"/>
      <c r="R35" s="16"/>
      <c r="S35" s="16"/>
      <c r="T35" s="16"/>
      <c r="U35" s="16"/>
      <c r="V35" s="16"/>
      <c r="W35" s="16"/>
      <c r="X35" s="16"/>
      <c r="Y35" s="16"/>
      <c r="Z35" s="16"/>
    </row>
    <row r="36">
      <c r="A36" s="20" t="s">
        <v>38</v>
      </c>
      <c r="B36" s="79" t="s">
        <v>124</v>
      </c>
      <c r="C36" s="41">
        <f t="shared" si="1"/>
        <v>6483643</v>
      </c>
      <c r="D36" s="42">
        <v>4924592.0</v>
      </c>
      <c r="E36" s="42">
        <v>1250604.0</v>
      </c>
      <c r="F36" s="42">
        <v>308447.0</v>
      </c>
      <c r="G36" s="16"/>
      <c r="H36" s="16"/>
      <c r="I36" s="16"/>
      <c r="J36" s="16"/>
      <c r="K36" s="16"/>
      <c r="L36" s="16"/>
      <c r="M36" s="16"/>
      <c r="N36" s="16"/>
      <c r="O36" s="16"/>
      <c r="P36" s="16"/>
      <c r="Q36" s="16"/>
      <c r="R36" s="16"/>
      <c r="S36" s="16"/>
      <c r="T36" s="16"/>
      <c r="U36" s="16"/>
      <c r="V36" s="16"/>
      <c r="W36" s="16"/>
      <c r="X36" s="16"/>
      <c r="Y36" s="16"/>
      <c r="Z36" s="16"/>
    </row>
    <row r="37">
      <c r="A37" s="20" t="s">
        <v>41</v>
      </c>
      <c r="B37" s="79" t="s">
        <v>127</v>
      </c>
      <c r="C37" s="41">
        <f t="shared" si="1"/>
        <v>3692317</v>
      </c>
      <c r="D37" s="42">
        <v>2804466.0</v>
      </c>
      <c r="E37" s="42">
        <v>712196.0</v>
      </c>
      <c r="F37" s="42">
        <v>175655.0</v>
      </c>
      <c r="G37" s="16"/>
      <c r="H37" s="16"/>
      <c r="I37" s="16"/>
      <c r="J37" s="16"/>
      <c r="K37" s="16"/>
      <c r="L37" s="16"/>
      <c r="M37" s="16"/>
      <c r="N37" s="16"/>
      <c r="O37" s="16"/>
      <c r="P37" s="16"/>
      <c r="Q37" s="16"/>
      <c r="R37" s="16"/>
      <c r="S37" s="16"/>
      <c r="T37" s="16"/>
      <c r="U37" s="16"/>
      <c r="V37" s="16"/>
      <c r="W37" s="16"/>
      <c r="X37" s="16"/>
      <c r="Y37" s="16"/>
      <c r="Z37" s="16"/>
    </row>
    <row r="38">
      <c r="A38" s="20" t="s">
        <v>44</v>
      </c>
      <c r="B38" s="25" t="s">
        <v>128</v>
      </c>
      <c r="C38" s="41">
        <f t="shared" si="1"/>
        <v>10509484</v>
      </c>
      <c r="D38" s="42">
        <v>7982381.0</v>
      </c>
      <c r="E38" s="42">
        <v>2027134.0</v>
      </c>
      <c r="F38" s="42">
        <v>499969.0</v>
      </c>
      <c r="G38" s="16"/>
      <c r="H38" s="16"/>
      <c r="I38" s="16"/>
      <c r="J38" s="16"/>
      <c r="K38" s="16"/>
      <c r="L38" s="16"/>
      <c r="M38" s="16"/>
      <c r="N38" s="16"/>
      <c r="O38" s="16"/>
      <c r="P38" s="16"/>
      <c r="Q38" s="16"/>
      <c r="R38" s="16"/>
      <c r="S38" s="16"/>
      <c r="T38" s="16"/>
      <c r="U38" s="16"/>
      <c r="V38" s="16"/>
      <c r="W38" s="16"/>
      <c r="X38" s="16"/>
      <c r="Y38" s="16"/>
      <c r="Z38" s="16"/>
    </row>
    <row r="39">
      <c r="A39" s="20" t="s">
        <v>47</v>
      </c>
      <c r="B39" s="25"/>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8">
        <v>25.0</v>
      </c>
      <c r="B40" s="61" t="s">
        <v>130</v>
      </c>
      <c r="C40" s="84">
        <f t="shared" ref="C40:F40" si="2">sum(C3:C39)</f>
        <v>1352544893</v>
      </c>
      <c r="D40" s="84">
        <f t="shared" si="2"/>
        <v>947554699</v>
      </c>
      <c r="E40" s="84">
        <f t="shared" si="2"/>
        <v>211223774</v>
      </c>
      <c r="F40" s="84">
        <f t="shared" si="2"/>
        <v>193766420</v>
      </c>
      <c r="G40" s="16"/>
      <c r="H40" s="16"/>
      <c r="I40" s="16"/>
      <c r="J40" s="16"/>
      <c r="K40" s="16"/>
      <c r="L40" s="16"/>
      <c r="M40" s="16"/>
      <c r="N40" s="16"/>
      <c r="O40" s="16"/>
      <c r="P40" s="16"/>
      <c r="Q40" s="16"/>
      <c r="R40" s="16"/>
      <c r="S40" s="16"/>
      <c r="T40" s="16"/>
      <c r="U40" s="16"/>
      <c r="V40" s="16"/>
      <c r="W40" s="16"/>
      <c r="X40" s="16"/>
      <c r="Y40" s="16"/>
      <c r="Z40" s="16"/>
    </row>
    <row r="41">
      <c r="A41" s="86"/>
      <c r="B41" s="87"/>
      <c r="C41" s="93"/>
      <c r="D41" s="95"/>
      <c r="E41" s="98"/>
      <c r="F41" s="98"/>
      <c r="G41" s="16"/>
      <c r="H41" s="16"/>
      <c r="I41" s="16"/>
      <c r="J41" s="16"/>
      <c r="K41" s="16"/>
      <c r="L41" s="16"/>
      <c r="M41" s="16"/>
      <c r="N41" s="16"/>
      <c r="O41" s="16"/>
      <c r="P41" s="16"/>
      <c r="Q41" s="16"/>
      <c r="R41" s="16"/>
      <c r="S41" s="16"/>
      <c r="T41" s="16"/>
      <c r="U41" s="16"/>
      <c r="V41" s="16"/>
      <c r="W41" s="16"/>
      <c r="X41" s="16"/>
      <c r="Y41" s="16"/>
      <c r="Z41" s="16"/>
    </row>
    <row r="42">
      <c r="A42" s="86"/>
      <c r="B42" s="87"/>
      <c r="C42" s="93"/>
      <c r="D42" s="98"/>
      <c r="E42" s="103"/>
      <c r="F42" s="98"/>
      <c r="G42" s="16"/>
      <c r="H42" s="16"/>
      <c r="I42" s="16"/>
      <c r="J42" s="16"/>
      <c r="K42" s="16"/>
      <c r="L42" s="16"/>
      <c r="M42" s="16"/>
      <c r="N42" s="16"/>
      <c r="O42" s="16"/>
      <c r="P42" s="16"/>
      <c r="Q42" s="16"/>
      <c r="R42" s="16"/>
      <c r="S42" s="16"/>
      <c r="T42" s="16"/>
      <c r="U42" s="16"/>
      <c r="V42" s="16"/>
      <c r="W42" s="16"/>
      <c r="X42" s="16"/>
      <c r="Y42" s="16"/>
      <c r="Z42" s="16"/>
    </row>
    <row r="43">
      <c r="A43" s="86"/>
      <c r="B43" s="87"/>
      <c r="C43" s="93"/>
      <c r="D43" s="98"/>
      <c r="E43" s="98"/>
      <c r="F43" s="98"/>
      <c r="G43" s="16"/>
      <c r="H43" s="16"/>
      <c r="I43" s="16"/>
      <c r="J43" s="16"/>
      <c r="K43" s="16"/>
      <c r="L43" s="16"/>
      <c r="M43" s="16"/>
      <c r="N43" s="16"/>
      <c r="O43" s="16"/>
      <c r="P43" s="16"/>
      <c r="Q43" s="16"/>
      <c r="R43" s="16"/>
      <c r="S43" s="16"/>
      <c r="T43" s="16"/>
      <c r="U43" s="16"/>
      <c r="V43" s="16"/>
      <c r="W43" s="16"/>
      <c r="X43" s="16"/>
      <c r="Y43" s="16"/>
      <c r="Z43" s="16"/>
    </row>
    <row r="44">
      <c r="A44" s="86"/>
      <c r="B44" s="87"/>
      <c r="C44" s="93"/>
      <c r="D44" s="98"/>
      <c r="E44" s="98"/>
      <c r="F44" s="98"/>
      <c r="G44" s="16"/>
      <c r="H44" s="16"/>
      <c r="I44" s="16"/>
      <c r="J44" s="16"/>
      <c r="K44" s="16"/>
      <c r="L44" s="16"/>
      <c r="M44" s="16"/>
      <c r="N44" s="16"/>
      <c r="O44" s="16"/>
      <c r="P44" s="16"/>
      <c r="Q44" s="16"/>
      <c r="R44" s="16"/>
      <c r="S44" s="16"/>
      <c r="T44" s="16"/>
      <c r="U44" s="16"/>
      <c r="V44" s="16"/>
      <c r="W44" s="16"/>
      <c r="X44" s="16"/>
      <c r="Y44" s="16"/>
      <c r="Z44" s="16"/>
    </row>
    <row r="45">
      <c r="A45" s="86"/>
      <c r="B45" s="87"/>
      <c r="C45" s="93"/>
      <c r="D45" s="98"/>
      <c r="E45" s="98"/>
      <c r="F45" s="98"/>
      <c r="G45" s="16"/>
      <c r="H45" s="16"/>
      <c r="I45" s="16"/>
      <c r="J45" s="16"/>
      <c r="K45" s="16"/>
      <c r="L45" s="16"/>
      <c r="M45" s="16"/>
      <c r="N45" s="16"/>
      <c r="O45" s="16"/>
      <c r="P45" s="16"/>
      <c r="Q45" s="16"/>
      <c r="R45" s="16"/>
      <c r="S45" s="16"/>
      <c r="T45" s="16"/>
      <c r="U45" s="16"/>
      <c r="V45" s="16"/>
      <c r="W45" s="16"/>
      <c r="X45" s="16"/>
      <c r="Y45" s="16"/>
      <c r="Z45" s="16"/>
    </row>
    <row r="46">
      <c r="A46" s="86"/>
      <c r="B46" s="87"/>
      <c r="C46" s="93"/>
      <c r="D46" s="98"/>
      <c r="E46" s="98"/>
      <c r="F46" s="98"/>
      <c r="G46" s="16"/>
      <c r="H46" s="16"/>
      <c r="I46" s="16"/>
      <c r="J46" s="16"/>
      <c r="K46" s="16"/>
      <c r="L46" s="16"/>
      <c r="M46" s="16"/>
      <c r="N46" s="16"/>
      <c r="O46" s="16"/>
      <c r="P46" s="16"/>
      <c r="Q46" s="16"/>
      <c r="R46" s="16"/>
      <c r="S46" s="16"/>
      <c r="T46" s="16"/>
      <c r="U46" s="16"/>
      <c r="V46" s="16"/>
      <c r="W46" s="16"/>
      <c r="X46" s="16"/>
      <c r="Y46" s="16"/>
      <c r="Z46" s="16"/>
    </row>
    <row r="47">
      <c r="A47" s="86"/>
      <c r="B47" s="87"/>
      <c r="C47" s="93"/>
      <c r="D47" s="98"/>
      <c r="E47" s="98"/>
      <c r="F47" s="98"/>
      <c r="G47" s="16"/>
      <c r="H47" s="16"/>
      <c r="I47" s="16"/>
      <c r="J47" s="16"/>
      <c r="K47" s="16"/>
      <c r="L47" s="16"/>
      <c r="M47" s="16"/>
      <c r="N47" s="16"/>
      <c r="O47" s="16"/>
      <c r="P47" s="16"/>
      <c r="Q47" s="16"/>
      <c r="R47" s="16"/>
      <c r="S47" s="16"/>
      <c r="T47" s="16"/>
      <c r="U47" s="16"/>
      <c r="V47" s="16"/>
      <c r="W47" s="16"/>
      <c r="X47" s="16"/>
      <c r="Y47" s="16"/>
      <c r="Z47" s="16"/>
    </row>
    <row r="48">
      <c r="A48" s="86"/>
      <c r="B48" s="87"/>
      <c r="C48" s="93"/>
      <c r="D48" s="98"/>
      <c r="E48" s="98"/>
      <c r="F48" s="98"/>
      <c r="G48" s="16"/>
      <c r="H48" s="16"/>
      <c r="I48" s="16"/>
      <c r="J48" s="16"/>
      <c r="K48" s="16"/>
      <c r="L48" s="16"/>
      <c r="M48" s="16"/>
      <c r="N48" s="16"/>
      <c r="O48" s="16"/>
      <c r="P48" s="16"/>
      <c r="Q48" s="16"/>
      <c r="R48" s="16"/>
      <c r="S48" s="16"/>
      <c r="T48" s="16"/>
      <c r="U48" s="16"/>
      <c r="V48" s="16"/>
      <c r="W48" s="16"/>
      <c r="X48" s="16"/>
      <c r="Y48" s="16"/>
      <c r="Z48" s="16"/>
    </row>
    <row r="49">
      <c r="A49" s="86"/>
      <c r="B49" s="87"/>
      <c r="C49" s="93"/>
      <c r="D49" s="98"/>
      <c r="E49" s="98"/>
      <c r="F49" s="98"/>
      <c r="G49" s="16"/>
      <c r="H49" s="16"/>
      <c r="I49" s="16"/>
      <c r="J49" s="16"/>
      <c r="K49" s="16"/>
      <c r="L49" s="16"/>
      <c r="M49" s="16"/>
      <c r="N49" s="16"/>
      <c r="O49" s="16"/>
      <c r="P49" s="16"/>
      <c r="Q49" s="16"/>
      <c r="R49" s="16"/>
      <c r="S49" s="16"/>
      <c r="T49" s="16"/>
      <c r="U49" s="16"/>
      <c r="V49" s="16"/>
      <c r="W49" s="16"/>
      <c r="X49" s="16"/>
      <c r="Y49" s="16"/>
      <c r="Z49" s="16"/>
    </row>
    <row r="50">
      <c r="A50" s="86"/>
      <c r="B50" s="87"/>
      <c r="C50" s="93"/>
      <c r="D50" s="98"/>
      <c r="E50" s="98"/>
      <c r="F50" s="98"/>
      <c r="G50" s="16"/>
      <c r="H50" s="16"/>
      <c r="I50" s="16"/>
      <c r="J50" s="16"/>
      <c r="K50" s="16"/>
      <c r="L50" s="16"/>
      <c r="M50" s="16"/>
      <c r="N50" s="16"/>
      <c r="O50" s="16"/>
      <c r="P50" s="16"/>
      <c r="Q50" s="16"/>
      <c r="R50" s="16"/>
      <c r="S50" s="16"/>
      <c r="T50" s="16"/>
      <c r="U50" s="16"/>
      <c r="V50" s="16"/>
      <c r="W50" s="16"/>
      <c r="X50" s="16"/>
      <c r="Y50" s="16"/>
      <c r="Z50" s="16"/>
    </row>
    <row r="51">
      <c r="A51" s="86"/>
      <c r="B51" s="87"/>
      <c r="C51" s="93"/>
      <c r="D51" s="98"/>
      <c r="E51" s="98"/>
      <c r="F51" s="98"/>
      <c r="G51" s="16"/>
      <c r="H51" s="16"/>
      <c r="I51" s="16"/>
      <c r="J51" s="16"/>
      <c r="K51" s="16"/>
      <c r="L51" s="16"/>
      <c r="M51" s="16"/>
      <c r="N51" s="16"/>
      <c r="O51" s="16"/>
      <c r="P51" s="16"/>
      <c r="Q51" s="16"/>
      <c r="R51" s="16"/>
      <c r="S51" s="16"/>
      <c r="T51" s="16"/>
      <c r="U51" s="16"/>
      <c r="V51" s="16"/>
      <c r="W51" s="16"/>
      <c r="X51" s="16"/>
      <c r="Y51" s="16"/>
      <c r="Z51" s="16"/>
    </row>
    <row r="52">
      <c r="A52" s="86"/>
      <c r="B52" s="87"/>
      <c r="C52" s="93"/>
      <c r="D52" s="98"/>
      <c r="E52" s="98"/>
      <c r="F52" s="98"/>
      <c r="G52" s="16"/>
      <c r="H52" s="16"/>
      <c r="I52" s="16"/>
      <c r="J52" s="16"/>
      <c r="K52" s="16"/>
      <c r="L52" s="16"/>
      <c r="M52" s="16"/>
      <c r="N52" s="16"/>
      <c r="O52" s="16"/>
      <c r="P52" s="16"/>
      <c r="Q52" s="16"/>
      <c r="R52" s="16"/>
      <c r="S52" s="16"/>
      <c r="T52" s="16"/>
      <c r="U52" s="16"/>
      <c r="V52" s="16"/>
      <c r="W52" s="16"/>
      <c r="X52" s="16"/>
      <c r="Y52" s="16"/>
      <c r="Z52" s="16"/>
    </row>
    <row r="53">
      <c r="A53" s="86"/>
      <c r="B53" s="87"/>
      <c r="C53" s="93"/>
      <c r="D53" s="98"/>
      <c r="E53" s="98"/>
      <c r="F53" s="98"/>
      <c r="G53" s="16"/>
      <c r="H53" s="16"/>
      <c r="I53" s="16"/>
      <c r="J53" s="16"/>
      <c r="K53" s="16"/>
      <c r="L53" s="16"/>
      <c r="M53" s="16"/>
      <c r="N53" s="16"/>
      <c r="O53" s="16"/>
      <c r="P53" s="16"/>
      <c r="Q53" s="16"/>
      <c r="R53" s="16"/>
      <c r="S53" s="16"/>
      <c r="T53" s="16"/>
      <c r="U53" s="16"/>
      <c r="V53" s="16"/>
      <c r="W53" s="16"/>
      <c r="X53" s="16"/>
      <c r="Y53" s="16"/>
      <c r="Z53" s="16"/>
    </row>
    <row r="54">
      <c r="A54" s="86"/>
      <c r="B54" s="87"/>
      <c r="C54" s="93"/>
      <c r="D54" s="98"/>
      <c r="E54" s="98"/>
      <c r="F54" s="98"/>
      <c r="G54" s="16"/>
      <c r="H54" s="16"/>
      <c r="I54" s="16"/>
      <c r="J54" s="16"/>
      <c r="K54" s="16"/>
      <c r="L54" s="16"/>
      <c r="M54" s="16"/>
      <c r="N54" s="16"/>
      <c r="O54" s="16"/>
      <c r="P54" s="16"/>
      <c r="Q54" s="16"/>
      <c r="R54" s="16"/>
      <c r="S54" s="16"/>
      <c r="T54" s="16"/>
      <c r="U54" s="16"/>
      <c r="V54" s="16"/>
      <c r="W54" s="16"/>
      <c r="X54" s="16"/>
      <c r="Y54" s="16"/>
      <c r="Z54" s="16"/>
    </row>
    <row r="55">
      <c r="A55" s="86"/>
      <c r="B55" s="87"/>
      <c r="C55" s="93"/>
      <c r="D55" s="98"/>
      <c r="E55" s="98"/>
      <c r="F55" s="98"/>
      <c r="G55" s="16"/>
      <c r="H55" s="16"/>
      <c r="I55" s="16"/>
      <c r="J55" s="16"/>
      <c r="K55" s="16"/>
      <c r="L55" s="16"/>
      <c r="M55" s="16"/>
      <c r="N55" s="16"/>
      <c r="O55" s="16"/>
      <c r="P55" s="16"/>
      <c r="Q55" s="16"/>
      <c r="R55" s="16"/>
      <c r="S55" s="16"/>
      <c r="T55" s="16"/>
      <c r="U55" s="16"/>
      <c r="V55" s="16"/>
      <c r="W55" s="16"/>
      <c r="X55" s="16"/>
      <c r="Y55" s="16"/>
      <c r="Z55" s="16"/>
    </row>
    <row r="56">
      <c r="A56" s="86"/>
      <c r="B56" s="87"/>
      <c r="C56" s="93"/>
      <c r="D56" s="98"/>
      <c r="E56" s="98"/>
      <c r="F56" s="98"/>
      <c r="G56" s="16"/>
      <c r="H56" s="16"/>
      <c r="I56" s="16"/>
      <c r="J56" s="16"/>
      <c r="K56" s="16"/>
      <c r="L56" s="16"/>
      <c r="M56" s="16"/>
      <c r="N56" s="16"/>
      <c r="O56" s="16"/>
      <c r="P56" s="16"/>
      <c r="Q56" s="16"/>
      <c r="R56" s="16"/>
      <c r="S56" s="16"/>
      <c r="T56" s="16"/>
      <c r="U56" s="16"/>
      <c r="V56" s="16"/>
      <c r="W56" s="16"/>
      <c r="X56" s="16"/>
      <c r="Y56" s="16"/>
      <c r="Z56" s="16"/>
    </row>
    <row r="57">
      <c r="A57" s="86"/>
      <c r="B57" s="87"/>
      <c r="C57" s="93"/>
      <c r="D57" s="98"/>
      <c r="E57" s="98"/>
      <c r="F57" s="98"/>
      <c r="G57" s="16"/>
      <c r="H57" s="16"/>
      <c r="I57" s="16"/>
      <c r="J57" s="16"/>
      <c r="K57" s="16"/>
      <c r="L57" s="16"/>
      <c r="M57" s="16"/>
      <c r="N57" s="16"/>
      <c r="O57" s="16"/>
      <c r="P57" s="16"/>
      <c r="Q57" s="16"/>
      <c r="R57" s="16"/>
      <c r="S57" s="16"/>
      <c r="T57" s="16"/>
      <c r="U57" s="16"/>
      <c r="V57" s="16"/>
      <c r="W57" s="16"/>
      <c r="X57" s="16"/>
      <c r="Y57" s="16"/>
      <c r="Z57" s="16"/>
    </row>
    <row r="58">
      <c r="A58" s="86"/>
      <c r="B58" s="87"/>
      <c r="C58" s="93"/>
      <c r="D58" s="98"/>
      <c r="E58" s="98"/>
      <c r="F58" s="98"/>
      <c r="G58" s="16"/>
      <c r="H58" s="16"/>
      <c r="I58" s="16"/>
      <c r="J58" s="16"/>
      <c r="K58" s="16"/>
      <c r="L58" s="16"/>
      <c r="M58" s="16"/>
      <c r="N58" s="16"/>
      <c r="O58" s="16"/>
      <c r="P58" s="16"/>
      <c r="Q58" s="16"/>
      <c r="R58" s="16"/>
      <c r="S58" s="16"/>
      <c r="T58" s="16"/>
      <c r="U58" s="16"/>
      <c r="V58" s="16"/>
      <c r="W58" s="16"/>
      <c r="X58" s="16"/>
      <c r="Y58" s="16"/>
      <c r="Z58" s="16"/>
    </row>
    <row r="59">
      <c r="A59" s="86"/>
      <c r="B59" s="87"/>
      <c r="C59" s="93"/>
      <c r="D59" s="98"/>
      <c r="E59" s="98"/>
      <c r="F59" s="98"/>
      <c r="G59" s="16"/>
      <c r="H59" s="16"/>
      <c r="I59" s="16"/>
      <c r="J59" s="16"/>
      <c r="K59" s="16"/>
      <c r="L59" s="16"/>
      <c r="M59" s="16"/>
      <c r="N59" s="16"/>
      <c r="O59" s="16"/>
      <c r="P59" s="16"/>
      <c r="Q59" s="16"/>
      <c r="R59" s="16"/>
      <c r="S59" s="16"/>
      <c r="T59" s="16"/>
      <c r="U59" s="16"/>
      <c r="V59" s="16"/>
      <c r="W59" s="16"/>
      <c r="X59" s="16"/>
      <c r="Y59" s="16"/>
      <c r="Z59" s="16"/>
    </row>
    <row r="60">
      <c r="A60" s="86"/>
      <c r="B60" s="87"/>
      <c r="C60" s="93"/>
      <c r="D60" s="98"/>
      <c r="E60" s="98"/>
      <c r="F60" s="98"/>
      <c r="G60" s="16"/>
      <c r="H60" s="16"/>
      <c r="I60" s="16"/>
      <c r="J60" s="16"/>
      <c r="K60" s="16"/>
      <c r="L60" s="16"/>
      <c r="M60" s="16"/>
      <c r="N60" s="16"/>
      <c r="O60" s="16"/>
      <c r="P60" s="16"/>
      <c r="Q60" s="16"/>
      <c r="R60" s="16"/>
      <c r="S60" s="16"/>
      <c r="T60" s="16"/>
      <c r="U60" s="16"/>
      <c r="V60" s="16"/>
      <c r="W60" s="16"/>
      <c r="X60" s="16"/>
      <c r="Y60" s="16"/>
      <c r="Z60" s="16"/>
    </row>
    <row r="61">
      <c r="A61" s="86"/>
      <c r="B61" s="87"/>
      <c r="C61" s="93"/>
      <c r="D61" s="98"/>
      <c r="E61" s="98"/>
      <c r="F61" s="98"/>
      <c r="G61" s="16"/>
      <c r="H61" s="16"/>
      <c r="I61" s="16"/>
      <c r="J61" s="16"/>
      <c r="K61" s="16"/>
      <c r="L61" s="16"/>
      <c r="M61" s="16"/>
      <c r="N61" s="16"/>
      <c r="O61" s="16"/>
      <c r="P61" s="16"/>
      <c r="Q61" s="16"/>
      <c r="R61" s="16"/>
      <c r="S61" s="16"/>
      <c r="T61" s="16"/>
      <c r="U61" s="16"/>
      <c r="V61" s="16"/>
      <c r="W61" s="16"/>
      <c r="X61" s="16"/>
      <c r="Y61" s="16"/>
      <c r="Z61" s="16"/>
    </row>
    <row r="62">
      <c r="A62" s="86"/>
      <c r="B62" s="87"/>
      <c r="C62" s="93"/>
      <c r="D62" s="98"/>
      <c r="E62" s="98"/>
      <c r="F62" s="98"/>
      <c r="G62" s="16"/>
      <c r="H62" s="16"/>
      <c r="I62" s="16"/>
      <c r="J62" s="16"/>
      <c r="K62" s="16"/>
      <c r="L62" s="16"/>
      <c r="M62" s="16"/>
      <c r="N62" s="16"/>
      <c r="O62" s="16"/>
      <c r="P62" s="16"/>
      <c r="Q62" s="16"/>
      <c r="R62" s="16"/>
      <c r="S62" s="16"/>
      <c r="T62" s="16"/>
      <c r="U62" s="16"/>
      <c r="V62" s="16"/>
      <c r="W62" s="16"/>
      <c r="X62" s="16"/>
      <c r="Y62" s="16"/>
      <c r="Z62" s="16"/>
    </row>
    <row r="63">
      <c r="A63" s="86"/>
      <c r="B63" s="87"/>
      <c r="C63" s="93"/>
      <c r="D63" s="98"/>
      <c r="E63" s="98"/>
      <c r="F63" s="98"/>
      <c r="G63" s="16"/>
      <c r="H63" s="16"/>
      <c r="I63" s="16"/>
      <c r="J63" s="16"/>
      <c r="K63" s="16"/>
      <c r="L63" s="16"/>
      <c r="M63" s="16"/>
      <c r="N63" s="16"/>
      <c r="O63" s="16"/>
      <c r="P63" s="16"/>
      <c r="Q63" s="16"/>
      <c r="R63" s="16"/>
      <c r="S63" s="16"/>
      <c r="T63" s="16"/>
      <c r="U63" s="16"/>
      <c r="V63" s="16"/>
      <c r="W63" s="16"/>
      <c r="X63" s="16"/>
      <c r="Y63" s="16"/>
      <c r="Z63" s="16"/>
    </row>
    <row r="64">
      <c r="A64" s="86"/>
      <c r="B64" s="87"/>
      <c r="C64" s="93"/>
      <c r="D64" s="98"/>
      <c r="E64" s="98"/>
      <c r="F64" s="98"/>
      <c r="G64" s="16"/>
      <c r="H64" s="16"/>
      <c r="I64" s="16"/>
      <c r="J64" s="16"/>
      <c r="K64" s="16"/>
      <c r="L64" s="16"/>
      <c r="M64" s="16"/>
      <c r="N64" s="16"/>
      <c r="O64" s="16"/>
      <c r="P64" s="16"/>
      <c r="Q64" s="16"/>
      <c r="R64" s="16"/>
      <c r="S64" s="16"/>
      <c r="T64" s="16"/>
      <c r="U64" s="16"/>
      <c r="V64" s="16"/>
      <c r="W64" s="16"/>
      <c r="X64" s="16"/>
      <c r="Y64" s="16"/>
      <c r="Z64" s="16"/>
    </row>
    <row r="65">
      <c r="A65" s="86"/>
      <c r="B65" s="87"/>
      <c r="C65" s="93"/>
      <c r="D65" s="98"/>
      <c r="E65" s="98"/>
      <c r="F65" s="98"/>
      <c r="G65" s="16"/>
      <c r="H65" s="16"/>
      <c r="I65" s="16"/>
      <c r="J65" s="16"/>
      <c r="K65" s="16"/>
      <c r="L65" s="16"/>
      <c r="M65" s="16"/>
      <c r="N65" s="16"/>
      <c r="O65" s="16"/>
      <c r="P65" s="16"/>
      <c r="Q65" s="16"/>
      <c r="R65" s="16"/>
      <c r="S65" s="16"/>
      <c r="T65" s="16"/>
      <c r="U65" s="16"/>
      <c r="V65" s="16"/>
      <c r="W65" s="16"/>
      <c r="X65" s="16"/>
      <c r="Y65" s="16"/>
      <c r="Z65" s="16"/>
    </row>
    <row r="66">
      <c r="A66" s="86"/>
      <c r="B66" s="87"/>
      <c r="C66" s="93"/>
      <c r="D66" s="98"/>
      <c r="E66" s="98"/>
      <c r="F66" s="98"/>
      <c r="G66" s="16"/>
      <c r="H66" s="16"/>
      <c r="I66" s="16"/>
      <c r="J66" s="16"/>
      <c r="K66" s="16"/>
      <c r="L66" s="16"/>
      <c r="M66" s="16"/>
      <c r="N66" s="16"/>
      <c r="O66" s="16"/>
      <c r="P66" s="16"/>
      <c r="Q66" s="16"/>
      <c r="R66" s="16"/>
      <c r="S66" s="16"/>
      <c r="T66" s="16"/>
      <c r="U66" s="16"/>
      <c r="V66" s="16"/>
      <c r="W66" s="16"/>
      <c r="X66" s="16"/>
      <c r="Y66" s="16"/>
      <c r="Z66" s="16"/>
    </row>
    <row r="67">
      <c r="A67" s="86"/>
      <c r="B67" s="87"/>
      <c r="C67" s="93"/>
      <c r="D67" s="98"/>
      <c r="E67" s="98"/>
      <c r="F67" s="98"/>
      <c r="G67" s="16"/>
      <c r="H67" s="16"/>
      <c r="I67" s="16"/>
      <c r="J67" s="16"/>
      <c r="K67" s="16"/>
      <c r="L67" s="16"/>
      <c r="M67" s="16"/>
      <c r="N67" s="16"/>
      <c r="O67" s="16"/>
      <c r="P67" s="16"/>
      <c r="Q67" s="16"/>
      <c r="R67" s="16"/>
      <c r="S67" s="16"/>
      <c r="T67" s="16"/>
      <c r="U67" s="16"/>
      <c r="V67" s="16"/>
      <c r="W67" s="16"/>
      <c r="X67" s="16"/>
      <c r="Y67" s="16"/>
      <c r="Z67" s="16"/>
    </row>
    <row r="68">
      <c r="A68" s="86"/>
      <c r="B68" s="87"/>
      <c r="C68" s="93"/>
      <c r="D68" s="98"/>
      <c r="E68" s="98"/>
      <c r="F68" s="98"/>
      <c r="G68" s="16"/>
      <c r="H68" s="16"/>
      <c r="I68" s="16"/>
      <c r="J68" s="16"/>
      <c r="K68" s="16"/>
      <c r="L68" s="16"/>
      <c r="M68" s="16"/>
      <c r="N68" s="16"/>
      <c r="O68" s="16"/>
      <c r="P68" s="16"/>
      <c r="Q68" s="16"/>
      <c r="R68" s="16"/>
      <c r="S68" s="16"/>
      <c r="T68" s="16"/>
      <c r="U68" s="16"/>
      <c r="V68" s="16"/>
      <c r="W68" s="16"/>
      <c r="X68" s="16"/>
      <c r="Y68" s="16"/>
      <c r="Z68" s="16"/>
    </row>
    <row r="69">
      <c r="A69" s="86"/>
      <c r="B69" s="87"/>
      <c r="C69" s="93"/>
      <c r="D69" s="98"/>
      <c r="E69" s="98"/>
      <c r="F69" s="98"/>
      <c r="G69" s="16"/>
      <c r="H69" s="16"/>
      <c r="I69" s="16"/>
      <c r="J69" s="16"/>
      <c r="K69" s="16"/>
      <c r="L69" s="16"/>
      <c r="M69" s="16"/>
      <c r="N69" s="16"/>
      <c r="O69" s="16"/>
      <c r="P69" s="16"/>
      <c r="Q69" s="16"/>
      <c r="R69" s="16"/>
      <c r="S69" s="16"/>
      <c r="T69" s="16"/>
      <c r="U69" s="16"/>
      <c r="V69" s="16"/>
      <c r="W69" s="16"/>
      <c r="X69" s="16"/>
      <c r="Y69" s="16"/>
      <c r="Z69" s="16"/>
    </row>
    <row r="70">
      <c r="A70" s="86"/>
      <c r="B70" s="87"/>
      <c r="C70" s="93"/>
      <c r="D70" s="98"/>
      <c r="E70" s="98"/>
      <c r="F70" s="98"/>
      <c r="G70" s="16"/>
      <c r="H70" s="16"/>
      <c r="I70" s="16"/>
      <c r="J70" s="16"/>
      <c r="K70" s="16"/>
      <c r="L70" s="16"/>
      <c r="M70" s="16"/>
      <c r="N70" s="16"/>
      <c r="O70" s="16"/>
      <c r="P70" s="16"/>
      <c r="Q70" s="16"/>
      <c r="R70" s="16"/>
      <c r="S70" s="16"/>
      <c r="T70" s="16"/>
      <c r="U70" s="16"/>
      <c r="V70" s="16"/>
      <c r="W70" s="16"/>
      <c r="X70" s="16"/>
      <c r="Y70" s="16"/>
      <c r="Z70" s="16"/>
    </row>
    <row r="71">
      <c r="A71" s="86"/>
      <c r="B71" s="87"/>
      <c r="C71" s="93"/>
      <c r="D71" s="98"/>
      <c r="E71" s="98"/>
      <c r="F71" s="98"/>
      <c r="G71" s="16"/>
      <c r="H71" s="16"/>
      <c r="I71" s="16"/>
      <c r="J71" s="16"/>
      <c r="K71" s="16"/>
      <c r="L71" s="16"/>
      <c r="M71" s="16"/>
      <c r="N71" s="16"/>
      <c r="O71" s="16"/>
      <c r="P71" s="16"/>
      <c r="Q71" s="16"/>
      <c r="R71" s="16"/>
      <c r="S71" s="16"/>
      <c r="T71" s="16"/>
      <c r="U71" s="16"/>
      <c r="V71" s="16"/>
      <c r="W71" s="16"/>
      <c r="X71" s="16"/>
      <c r="Y71" s="16"/>
      <c r="Z71" s="16"/>
    </row>
    <row r="72">
      <c r="A72" s="86"/>
      <c r="B72" s="87"/>
      <c r="C72" s="93"/>
      <c r="D72" s="98"/>
      <c r="E72" s="98"/>
      <c r="F72" s="98"/>
      <c r="G72" s="16"/>
      <c r="H72" s="16"/>
      <c r="I72" s="16"/>
      <c r="J72" s="16"/>
      <c r="K72" s="16"/>
      <c r="L72" s="16"/>
      <c r="M72" s="16"/>
      <c r="N72" s="16"/>
      <c r="O72" s="16"/>
      <c r="P72" s="16"/>
      <c r="Q72" s="16"/>
      <c r="R72" s="16"/>
      <c r="S72" s="16"/>
      <c r="T72" s="16"/>
      <c r="U72" s="16"/>
      <c r="V72" s="16"/>
      <c r="W72" s="16"/>
      <c r="X72" s="16"/>
      <c r="Y72" s="16"/>
      <c r="Z72" s="16"/>
    </row>
    <row r="73">
      <c r="A73" s="86"/>
      <c r="B73" s="87"/>
      <c r="C73" s="93"/>
      <c r="D73" s="98"/>
      <c r="E73" s="98"/>
      <c r="F73" s="98"/>
      <c r="G73" s="16"/>
      <c r="H73" s="16"/>
      <c r="I73" s="16"/>
      <c r="J73" s="16"/>
      <c r="K73" s="16"/>
      <c r="L73" s="16"/>
      <c r="M73" s="16"/>
      <c r="N73" s="16"/>
      <c r="O73" s="16"/>
      <c r="P73" s="16"/>
      <c r="Q73" s="16"/>
      <c r="R73" s="16"/>
      <c r="S73" s="16"/>
      <c r="T73" s="16"/>
      <c r="U73" s="16"/>
      <c r="V73" s="16"/>
      <c r="W73" s="16"/>
      <c r="X73" s="16"/>
      <c r="Y73" s="16"/>
      <c r="Z73" s="16"/>
    </row>
    <row r="74">
      <c r="A74" s="86"/>
      <c r="B74" s="87"/>
      <c r="C74" s="93"/>
      <c r="D74" s="98"/>
      <c r="E74" s="98"/>
      <c r="F74" s="98"/>
      <c r="G74" s="16"/>
      <c r="H74" s="16"/>
      <c r="I74" s="16"/>
      <c r="J74" s="16"/>
      <c r="K74" s="16"/>
      <c r="L74" s="16"/>
      <c r="M74" s="16"/>
      <c r="N74" s="16"/>
      <c r="O74" s="16"/>
      <c r="P74" s="16"/>
      <c r="Q74" s="16"/>
      <c r="R74" s="16"/>
      <c r="S74" s="16"/>
      <c r="T74" s="16"/>
      <c r="U74" s="16"/>
      <c r="V74" s="16"/>
      <c r="W74" s="16"/>
      <c r="X74" s="16"/>
      <c r="Y74" s="16"/>
      <c r="Z74" s="16"/>
    </row>
    <row r="75">
      <c r="A75" s="86"/>
      <c r="B75" s="87"/>
      <c r="C75" s="93"/>
      <c r="D75" s="98"/>
      <c r="E75" s="98"/>
      <c r="F75" s="98"/>
      <c r="G75" s="16"/>
      <c r="H75" s="16"/>
      <c r="I75" s="16"/>
      <c r="J75" s="16"/>
      <c r="K75" s="16"/>
      <c r="L75" s="16"/>
      <c r="M75" s="16"/>
      <c r="N75" s="16"/>
      <c r="O75" s="16"/>
      <c r="P75" s="16"/>
      <c r="Q75" s="16"/>
      <c r="R75" s="16"/>
      <c r="S75" s="16"/>
      <c r="T75" s="16"/>
      <c r="U75" s="16"/>
      <c r="V75" s="16"/>
      <c r="W75" s="16"/>
      <c r="X75" s="16"/>
      <c r="Y75" s="16"/>
      <c r="Z75" s="16"/>
    </row>
    <row r="76">
      <c r="A76" s="86"/>
      <c r="B76" s="87"/>
      <c r="C76" s="93"/>
      <c r="D76" s="98"/>
      <c r="E76" s="98"/>
      <c r="F76" s="98"/>
      <c r="G76" s="16"/>
      <c r="H76" s="16"/>
      <c r="I76" s="16"/>
      <c r="J76" s="16"/>
      <c r="K76" s="16"/>
      <c r="L76" s="16"/>
      <c r="M76" s="16"/>
      <c r="N76" s="16"/>
      <c r="O76" s="16"/>
      <c r="P76" s="16"/>
      <c r="Q76" s="16"/>
      <c r="R76" s="16"/>
      <c r="S76" s="16"/>
      <c r="T76" s="16"/>
      <c r="U76" s="16"/>
      <c r="V76" s="16"/>
      <c r="W76" s="16"/>
      <c r="X76" s="16"/>
      <c r="Y76" s="16"/>
      <c r="Z76" s="16"/>
    </row>
    <row r="77">
      <c r="A77" s="86"/>
      <c r="B77" s="87"/>
      <c r="C77" s="93"/>
      <c r="D77" s="98"/>
      <c r="E77" s="98"/>
      <c r="F77" s="98"/>
      <c r="G77" s="16"/>
      <c r="H77" s="16"/>
      <c r="I77" s="16"/>
      <c r="J77" s="16"/>
      <c r="K77" s="16"/>
      <c r="L77" s="16"/>
      <c r="M77" s="16"/>
      <c r="N77" s="16"/>
      <c r="O77" s="16"/>
      <c r="P77" s="16"/>
      <c r="Q77" s="16"/>
      <c r="R77" s="16"/>
      <c r="S77" s="16"/>
      <c r="T77" s="16"/>
      <c r="U77" s="16"/>
      <c r="V77" s="16"/>
      <c r="W77" s="16"/>
      <c r="X77" s="16"/>
      <c r="Y77" s="16"/>
      <c r="Z77" s="16"/>
    </row>
    <row r="78">
      <c r="A78" s="86"/>
      <c r="B78" s="87"/>
      <c r="C78" s="93"/>
      <c r="D78" s="98"/>
      <c r="E78" s="98"/>
      <c r="F78" s="98"/>
      <c r="G78" s="16"/>
      <c r="H78" s="16"/>
      <c r="I78" s="16"/>
      <c r="J78" s="16"/>
      <c r="K78" s="16"/>
      <c r="L78" s="16"/>
      <c r="M78" s="16"/>
      <c r="N78" s="16"/>
      <c r="O78" s="16"/>
      <c r="P78" s="16"/>
      <c r="Q78" s="16"/>
      <c r="R78" s="16"/>
      <c r="S78" s="16"/>
      <c r="T78" s="16"/>
      <c r="U78" s="16"/>
      <c r="V78" s="16"/>
      <c r="W78" s="16"/>
      <c r="X78" s="16"/>
      <c r="Y78" s="16"/>
      <c r="Z78" s="16"/>
    </row>
    <row r="79">
      <c r="A79" s="86"/>
      <c r="B79" s="87"/>
      <c r="C79" s="93"/>
      <c r="D79" s="98"/>
      <c r="E79" s="98"/>
      <c r="F79" s="98"/>
      <c r="G79" s="16"/>
      <c r="H79" s="16"/>
      <c r="I79" s="16"/>
      <c r="J79" s="16"/>
      <c r="K79" s="16"/>
      <c r="L79" s="16"/>
      <c r="M79" s="16"/>
      <c r="N79" s="16"/>
      <c r="O79" s="16"/>
      <c r="P79" s="16"/>
      <c r="Q79" s="16"/>
      <c r="R79" s="16"/>
      <c r="S79" s="16"/>
      <c r="T79" s="16"/>
      <c r="U79" s="16"/>
      <c r="V79" s="16"/>
      <c r="W79" s="16"/>
      <c r="X79" s="16"/>
      <c r="Y79" s="16"/>
      <c r="Z79" s="16"/>
    </row>
    <row r="80">
      <c r="A80" s="86"/>
      <c r="B80" s="87"/>
      <c r="C80" s="93"/>
      <c r="D80" s="98"/>
      <c r="E80" s="98"/>
      <c r="F80" s="98"/>
      <c r="G80" s="16"/>
      <c r="H80" s="16"/>
      <c r="I80" s="16"/>
      <c r="J80" s="16"/>
      <c r="K80" s="16"/>
      <c r="L80" s="16"/>
      <c r="M80" s="16"/>
      <c r="N80" s="16"/>
      <c r="O80" s="16"/>
      <c r="P80" s="16"/>
      <c r="Q80" s="16"/>
      <c r="R80" s="16"/>
      <c r="S80" s="16"/>
      <c r="T80" s="16"/>
      <c r="U80" s="16"/>
      <c r="V80" s="16"/>
      <c r="W80" s="16"/>
      <c r="X80" s="16"/>
      <c r="Y80" s="16"/>
      <c r="Z80" s="16"/>
    </row>
    <row r="81">
      <c r="A81" s="86"/>
      <c r="B81" s="87"/>
      <c r="C81" s="93"/>
      <c r="D81" s="98"/>
      <c r="E81" s="98"/>
      <c r="F81" s="98"/>
      <c r="G81" s="16"/>
      <c r="H81" s="16"/>
      <c r="I81" s="16"/>
      <c r="J81" s="16"/>
      <c r="K81" s="16"/>
      <c r="L81" s="16"/>
      <c r="M81" s="16"/>
      <c r="N81" s="16"/>
      <c r="O81" s="16"/>
      <c r="P81" s="16"/>
      <c r="Q81" s="16"/>
      <c r="R81" s="16"/>
      <c r="S81" s="16"/>
      <c r="T81" s="16"/>
      <c r="U81" s="16"/>
      <c r="V81" s="16"/>
      <c r="W81" s="16"/>
      <c r="X81" s="16"/>
      <c r="Y81" s="16"/>
      <c r="Z81" s="16"/>
    </row>
    <row r="82">
      <c r="A82" s="86"/>
      <c r="B82" s="87"/>
      <c r="C82" s="93"/>
      <c r="D82" s="98"/>
      <c r="E82" s="98"/>
      <c r="F82" s="98"/>
      <c r="G82" s="16"/>
      <c r="H82" s="16"/>
      <c r="I82" s="16"/>
      <c r="J82" s="16"/>
      <c r="K82" s="16"/>
      <c r="L82" s="16"/>
      <c r="M82" s="16"/>
      <c r="N82" s="16"/>
      <c r="O82" s="16"/>
      <c r="P82" s="16"/>
      <c r="Q82" s="16"/>
      <c r="R82" s="16"/>
      <c r="S82" s="16"/>
      <c r="T82" s="16"/>
      <c r="U82" s="16"/>
      <c r="V82" s="16"/>
      <c r="W82" s="16"/>
      <c r="X82" s="16"/>
      <c r="Y82" s="16"/>
      <c r="Z82" s="16"/>
    </row>
    <row r="83">
      <c r="A83" s="86"/>
      <c r="B83" s="87"/>
      <c r="C83" s="93"/>
      <c r="D83" s="98"/>
      <c r="E83" s="98"/>
      <c r="F83" s="98"/>
      <c r="G83" s="16"/>
      <c r="H83" s="16"/>
      <c r="I83" s="16"/>
      <c r="J83" s="16"/>
      <c r="K83" s="16"/>
      <c r="L83" s="16"/>
      <c r="M83" s="16"/>
      <c r="N83" s="16"/>
      <c r="O83" s="16"/>
      <c r="P83" s="16"/>
      <c r="Q83" s="16"/>
      <c r="R83" s="16"/>
      <c r="S83" s="16"/>
      <c r="T83" s="16"/>
      <c r="U83" s="16"/>
      <c r="V83" s="16"/>
      <c r="W83" s="16"/>
      <c r="X83" s="16"/>
      <c r="Y83" s="16"/>
      <c r="Z83" s="16"/>
    </row>
    <row r="84">
      <c r="A84" s="86"/>
      <c r="B84" s="87"/>
      <c r="C84" s="93"/>
      <c r="D84" s="98"/>
      <c r="E84" s="98"/>
      <c r="F84" s="98"/>
      <c r="G84" s="16"/>
      <c r="H84" s="16"/>
      <c r="I84" s="16"/>
      <c r="J84" s="16"/>
      <c r="K84" s="16"/>
      <c r="L84" s="16"/>
      <c r="M84" s="16"/>
      <c r="N84" s="16"/>
      <c r="O84" s="16"/>
      <c r="P84" s="16"/>
      <c r="Q84" s="16"/>
      <c r="R84" s="16"/>
      <c r="S84" s="16"/>
      <c r="T84" s="16"/>
      <c r="U84" s="16"/>
      <c r="V84" s="16"/>
      <c r="W84" s="16"/>
      <c r="X84" s="16"/>
      <c r="Y84" s="16"/>
      <c r="Z84" s="16"/>
    </row>
    <row r="85">
      <c r="A85" s="86"/>
      <c r="B85" s="87"/>
      <c r="C85" s="93"/>
      <c r="D85" s="98"/>
      <c r="E85" s="98"/>
      <c r="F85" s="98"/>
      <c r="G85" s="16"/>
      <c r="H85" s="16"/>
      <c r="I85" s="16"/>
      <c r="J85" s="16"/>
      <c r="K85" s="16"/>
      <c r="L85" s="16"/>
      <c r="M85" s="16"/>
      <c r="N85" s="16"/>
      <c r="O85" s="16"/>
      <c r="P85" s="16"/>
      <c r="Q85" s="16"/>
      <c r="R85" s="16"/>
      <c r="S85" s="16"/>
      <c r="T85" s="16"/>
      <c r="U85" s="16"/>
      <c r="V85" s="16"/>
      <c r="W85" s="16"/>
      <c r="X85" s="16"/>
      <c r="Y85" s="16"/>
      <c r="Z85" s="16"/>
    </row>
    <row r="86">
      <c r="A86" s="86"/>
      <c r="B86" s="87"/>
      <c r="C86" s="93"/>
      <c r="D86" s="98"/>
      <c r="E86" s="98"/>
      <c r="F86" s="98"/>
      <c r="G86" s="16"/>
      <c r="H86" s="16"/>
      <c r="I86" s="16"/>
      <c r="J86" s="16"/>
      <c r="K86" s="16"/>
      <c r="L86" s="16"/>
      <c r="M86" s="16"/>
      <c r="N86" s="16"/>
      <c r="O86" s="16"/>
      <c r="P86" s="16"/>
      <c r="Q86" s="16"/>
      <c r="R86" s="16"/>
      <c r="S86" s="16"/>
      <c r="T86" s="16"/>
      <c r="U86" s="16"/>
      <c r="V86" s="16"/>
      <c r="W86" s="16"/>
      <c r="X86" s="16"/>
      <c r="Y86" s="16"/>
      <c r="Z86" s="16"/>
    </row>
    <row r="87">
      <c r="A87" s="86"/>
      <c r="B87" s="87"/>
      <c r="C87" s="93"/>
      <c r="D87" s="98"/>
      <c r="E87" s="98"/>
      <c r="F87" s="98"/>
      <c r="G87" s="16"/>
      <c r="H87" s="16"/>
      <c r="I87" s="16"/>
      <c r="J87" s="16"/>
      <c r="K87" s="16"/>
      <c r="L87" s="16"/>
      <c r="M87" s="16"/>
      <c r="N87" s="16"/>
      <c r="O87" s="16"/>
      <c r="P87" s="16"/>
      <c r="Q87" s="16"/>
      <c r="R87" s="16"/>
      <c r="S87" s="16"/>
      <c r="T87" s="16"/>
      <c r="U87" s="16"/>
      <c r="V87" s="16"/>
      <c r="W87" s="16"/>
      <c r="X87" s="16"/>
      <c r="Y87" s="16"/>
      <c r="Z87" s="16"/>
    </row>
    <row r="88">
      <c r="A88" s="86"/>
      <c r="B88" s="87"/>
      <c r="C88" s="93"/>
      <c r="D88" s="98"/>
      <c r="E88" s="98"/>
      <c r="F88" s="98"/>
      <c r="G88" s="16"/>
      <c r="H88" s="16"/>
      <c r="I88" s="16"/>
      <c r="J88" s="16"/>
      <c r="K88" s="16"/>
      <c r="L88" s="16"/>
      <c r="M88" s="16"/>
      <c r="N88" s="16"/>
      <c r="O88" s="16"/>
      <c r="P88" s="16"/>
      <c r="Q88" s="16"/>
      <c r="R88" s="16"/>
      <c r="S88" s="16"/>
      <c r="T88" s="16"/>
      <c r="U88" s="16"/>
      <c r="V88" s="16"/>
      <c r="W88" s="16"/>
      <c r="X88" s="16"/>
      <c r="Y88" s="16"/>
      <c r="Z88" s="16"/>
    </row>
    <row r="89">
      <c r="A89" s="86"/>
      <c r="B89" s="87"/>
      <c r="C89" s="93"/>
      <c r="D89" s="98"/>
      <c r="E89" s="98"/>
      <c r="F89" s="98"/>
      <c r="G89" s="16"/>
      <c r="H89" s="16"/>
      <c r="I89" s="16"/>
      <c r="J89" s="16"/>
      <c r="K89" s="16"/>
      <c r="L89" s="16"/>
      <c r="M89" s="16"/>
      <c r="N89" s="16"/>
      <c r="O89" s="16"/>
      <c r="P89" s="16"/>
      <c r="Q89" s="16"/>
      <c r="R89" s="16"/>
      <c r="S89" s="16"/>
      <c r="T89" s="16"/>
      <c r="U89" s="16"/>
      <c r="V89" s="16"/>
      <c r="W89" s="16"/>
      <c r="X89" s="16"/>
      <c r="Y89" s="16"/>
      <c r="Z89" s="16"/>
    </row>
    <row r="90">
      <c r="A90" s="86"/>
      <c r="B90" s="87"/>
      <c r="C90" s="93"/>
      <c r="D90" s="98"/>
      <c r="E90" s="98"/>
      <c r="F90" s="98"/>
      <c r="G90" s="16"/>
      <c r="H90" s="16"/>
      <c r="I90" s="16"/>
      <c r="J90" s="16"/>
      <c r="K90" s="16"/>
      <c r="L90" s="16"/>
      <c r="M90" s="16"/>
      <c r="N90" s="16"/>
      <c r="O90" s="16"/>
      <c r="P90" s="16"/>
      <c r="Q90" s="16"/>
      <c r="R90" s="16"/>
      <c r="S90" s="16"/>
      <c r="T90" s="16"/>
      <c r="U90" s="16"/>
      <c r="V90" s="16"/>
      <c r="W90" s="16"/>
      <c r="X90" s="16"/>
      <c r="Y90" s="16"/>
      <c r="Z90" s="16"/>
    </row>
    <row r="91">
      <c r="A91" s="86"/>
      <c r="B91" s="87"/>
      <c r="C91" s="93"/>
      <c r="D91" s="98"/>
      <c r="E91" s="98"/>
      <c r="F91" s="98"/>
      <c r="G91" s="16"/>
      <c r="H91" s="16"/>
      <c r="I91" s="16"/>
      <c r="J91" s="16"/>
      <c r="K91" s="16"/>
      <c r="L91" s="16"/>
      <c r="M91" s="16"/>
      <c r="N91" s="16"/>
      <c r="O91" s="16"/>
      <c r="P91" s="16"/>
      <c r="Q91" s="16"/>
      <c r="R91" s="16"/>
      <c r="S91" s="16"/>
      <c r="T91" s="16"/>
      <c r="U91" s="16"/>
      <c r="V91" s="16"/>
      <c r="W91" s="16"/>
      <c r="X91" s="16"/>
      <c r="Y91" s="16"/>
      <c r="Z91" s="16"/>
    </row>
    <row r="92">
      <c r="A92" s="86"/>
      <c r="B92" s="87"/>
      <c r="C92" s="93"/>
      <c r="D92" s="98"/>
      <c r="E92" s="98"/>
      <c r="F92" s="98"/>
      <c r="G92" s="16"/>
      <c r="H92" s="16"/>
      <c r="I92" s="16"/>
      <c r="J92" s="16"/>
      <c r="K92" s="16"/>
      <c r="L92" s="16"/>
      <c r="M92" s="16"/>
      <c r="N92" s="16"/>
      <c r="O92" s="16"/>
      <c r="P92" s="16"/>
      <c r="Q92" s="16"/>
      <c r="R92" s="16"/>
      <c r="S92" s="16"/>
      <c r="T92" s="16"/>
      <c r="U92" s="16"/>
      <c r="V92" s="16"/>
      <c r="W92" s="16"/>
      <c r="X92" s="16"/>
      <c r="Y92" s="16"/>
      <c r="Z92" s="16"/>
    </row>
    <row r="93">
      <c r="A93" s="86"/>
      <c r="B93" s="87"/>
      <c r="C93" s="93"/>
      <c r="D93" s="98"/>
      <c r="E93" s="98"/>
      <c r="F93" s="98"/>
      <c r="G93" s="16"/>
      <c r="H93" s="16"/>
      <c r="I93" s="16"/>
      <c r="J93" s="16"/>
      <c r="K93" s="16"/>
      <c r="L93" s="16"/>
      <c r="M93" s="16"/>
      <c r="N93" s="16"/>
      <c r="O93" s="16"/>
      <c r="P93" s="16"/>
      <c r="Q93" s="16"/>
      <c r="R93" s="16"/>
      <c r="S93" s="16"/>
      <c r="T93" s="16"/>
      <c r="U93" s="16"/>
      <c r="V93" s="16"/>
      <c r="W93" s="16"/>
      <c r="X93" s="16"/>
      <c r="Y93" s="16"/>
      <c r="Z93" s="16"/>
    </row>
    <row r="94">
      <c r="A94" s="86"/>
      <c r="B94" s="87"/>
      <c r="C94" s="93"/>
      <c r="D94" s="98"/>
      <c r="E94" s="98"/>
      <c r="F94" s="98"/>
      <c r="G94" s="16"/>
      <c r="H94" s="16"/>
      <c r="I94" s="16"/>
      <c r="J94" s="16"/>
      <c r="K94" s="16"/>
      <c r="L94" s="16"/>
      <c r="M94" s="16"/>
      <c r="N94" s="16"/>
      <c r="O94" s="16"/>
      <c r="P94" s="16"/>
      <c r="Q94" s="16"/>
      <c r="R94" s="16"/>
      <c r="S94" s="16"/>
      <c r="T94" s="16"/>
      <c r="U94" s="16"/>
      <c r="V94" s="16"/>
      <c r="W94" s="16"/>
      <c r="X94" s="16"/>
      <c r="Y94" s="16"/>
      <c r="Z94" s="16"/>
    </row>
    <row r="95">
      <c r="A95" s="86"/>
      <c r="B95" s="87"/>
      <c r="C95" s="93"/>
      <c r="D95" s="98"/>
      <c r="E95" s="98"/>
      <c r="F95" s="98"/>
      <c r="G95" s="16"/>
      <c r="H95" s="16"/>
      <c r="I95" s="16"/>
      <c r="J95" s="16"/>
      <c r="K95" s="16"/>
      <c r="L95" s="16"/>
      <c r="M95" s="16"/>
      <c r="N95" s="16"/>
      <c r="O95" s="16"/>
      <c r="P95" s="16"/>
      <c r="Q95" s="16"/>
      <c r="R95" s="16"/>
      <c r="S95" s="16"/>
      <c r="T95" s="16"/>
      <c r="U95" s="16"/>
      <c r="V95" s="16"/>
      <c r="W95" s="16"/>
      <c r="X95" s="16"/>
      <c r="Y95" s="16"/>
      <c r="Z95" s="16"/>
    </row>
    <row r="96">
      <c r="A96" s="86"/>
      <c r="B96" s="87"/>
      <c r="C96" s="93"/>
      <c r="D96" s="98"/>
      <c r="E96" s="98"/>
      <c r="F96" s="98"/>
      <c r="G96" s="16"/>
      <c r="H96" s="16"/>
      <c r="I96" s="16"/>
      <c r="J96" s="16"/>
      <c r="K96" s="16"/>
      <c r="L96" s="16"/>
      <c r="M96" s="16"/>
      <c r="N96" s="16"/>
      <c r="O96" s="16"/>
      <c r="P96" s="16"/>
      <c r="Q96" s="16"/>
      <c r="R96" s="16"/>
      <c r="S96" s="16"/>
      <c r="T96" s="16"/>
      <c r="U96" s="16"/>
      <c r="V96" s="16"/>
      <c r="W96" s="16"/>
      <c r="X96" s="16"/>
      <c r="Y96" s="16"/>
      <c r="Z96" s="16"/>
    </row>
    <row r="97">
      <c r="A97" s="86"/>
      <c r="B97" s="87"/>
      <c r="C97" s="93"/>
      <c r="D97" s="98"/>
      <c r="E97" s="98"/>
      <c r="F97" s="98"/>
      <c r="G97" s="16"/>
      <c r="H97" s="16"/>
      <c r="I97" s="16"/>
      <c r="J97" s="16"/>
      <c r="K97" s="16"/>
      <c r="L97" s="16"/>
      <c r="M97" s="16"/>
      <c r="N97" s="16"/>
      <c r="O97" s="16"/>
      <c r="P97" s="16"/>
      <c r="Q97" s="16"/>
      <c r="R97" s="16"/>
      <c r="S97" s="16"/>
      <c r="T97" s="16"/>
      <c r="U97" s="16"/>
      <c r="V97" s="16"/>
      <c r="W97" s="16"/>
      <c r="X97" s="16"/>
      <c r="Y97" s="16"/>
      <c r="Z97" s="16"/>
    </row>
    <row r="98">
      <c r="A98" s="86"/>
      <c r="B98" s="87"/>
      <c r="C98" s="93"/>
      <c r="D98" s="98"/>
      <c r="E98" s="98"/>
      <c r="F98" s="98"/>
      <c r="G98" s="16"/>
      <c r="H98" s="16"/>
      <c r="I98" s="16"/>
      <c r="J98" s="16"/>
      <c r="K98" s="16"/>
      <c r="L98" s="16"/>
      <c r="M98" s="16"/>
      <c r="N98" s="16"/>
      <c r="O98" s="16"/>
      <c r="P98" s="16"/>
      <c r="Q98" s="16"/>
      <c r="R98" s="16"/>
      <c r="S98" s="16"/>
      <c r="T98" s="16"/>
      <c r="U98" s="16"/>
      <c r="V98" s="16"/>
      <c r="W98" s="16"/>
      <c r="X98" s="16"/>
      <c r="Y98" s="16"/>
      <c r="Z98" s="16"/>
    </row>
    <row r="99">
      <c r="A99" s="86"/>
      <c r="B99" s="87"/>
      <c r="C99" s="93"/>
      <c r="D99" s="98"/>
      <c r="E99" s="98"/>
      <c r="F99" s="98"/>
      <c r="G99" s="16"/>
      <c r="H99" s="16"/>
      <c r="I99" s="16"/>
      <c r="J99" s="16"/>
      <c r="K99" s="16"/>
      <c r="L99" s="16"/>
      <c r="M99" s="16"/>
      <c r="N99" s="16"/>
      <c r="O99" s="16"/>
      <c r="P99" s="16"/>
      <c r="Q99" s="16"/>
      <c r="R99" s="16"/>
      <c r="S99" s="16"/>
      <c r="T99" s="16"/>
      <c r="U99" s="16"/>
      <c r="V99" s="16"/>
      <c r="W99" s="16"/>
      <c r="X99" s="16"/>
      <c r="Y99" s="16"/>
      <c r="Z99" s="16"/>
    </row>
    <row r="100">
      <c r="A100" s="86"/>
      <c r="B100" s="87"/>
      <c r="C100" s="93"/>
      <c r="D100" s="98"/>
      <c r="E100" s="98"/>
      <c r="F100" s="98"/>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93"/>
      <c r="D101" s="98"/>
      <c r="E101" s="98"/>
      <c r="F101" s="98"/>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93"/>
      <c r="D102" s="98"/>
      <c r="E102" s="98"/>
      <c r="F102" s="98"/>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93"/>
      <c r="D103" s="98"/>
      <c r="E103" s="98"/>
      <c r="F103" s="98"/>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93"/>
      <c r="D104" s="98"/>
      <c r="E104" s="98"/>
      <c r="F104" s="98"/>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93"/>
      <c r="D105" s="98"/>
      <c r="E105" s="98"/>
      <c r="F105" s="98"/>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93"/>
      <c r="D106" s="98"/>
      <c r="E106" s="98"/>
      <c r="F106" s="98"/>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93"/>
      <c r="D107" s="98"/>
      <c r="E107" s="98"/>
      <c r="F107" s="98"/>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93"/>
      <c r="D108" s="98"/>
      <c r="E108" s="98"/>
      <c r="F108" s="98"/>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93"/>
      <c r="D109" s="98"/>
      <c r="E109" s="98"/>
      <c r="F109" s="98"/>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93"/>
      <c r="D110" s="98"/>
      <c r="E110" s="98"/>
      <c r="F110" s="98"/>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93"/>
      <c r="D111" s="98"/>
      <c r="E111" s="98"/>
      <c r="F111" s="98"/>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93"/>
      <c r="D112" s="98"/>
      <c r="E112" s="98"/>
      <c r="F112" s="98"/>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93"/>
      <c r="D113" s="98"/>
      <c r="E113" s="98"/>
      <c r="F113" s="98"/>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93"/>
      <c r="D114" s="98"/>
      <c r="E114" s="98"/>
      <c r="F114" s="98"/>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93"/>
      <c r="D115" s="98"/>
      <c r="E115" s="98"/>
      <c r="F115" s="98"/>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93"/>
      <c r="D116" s="98"/>
      <c r="E116" s="98"/>
      <c r="F116" s="98"/>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93"/>
      <c r="D117" s="98"/>
      <c r="E117" s="98"/>
      <c r="F117" s="98"/>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93"/>
      <c r="D118" s="98"/>
      <c r="E118" s="98"/>
      <c r="F118" s="98"/>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93"/>
      <c r="D119" s="98"/>
      <c r="E119" s="98"/>
      <c r="F119" s="98"/>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93"/>
      <c r="D120" s="98"/>
      <c r="E120" s="98"/>
      <c r="F120" s="98"/>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93"/>
      <c r="D121" s="98"/>
      <c r="E121" s="98"/>
      <c r="F121" s="98"/>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93"/>
      <c r="D122" s="98"/>
      <c r="E122" s="98"/>
      <c r="F122" s="98"/>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93"/>
      <c r="D123" s="98"/>
      <c r="E123" s="98"/>
      <c r="F123" s="98"/>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93"/>
      <c r="D124" s="98"/>
      <c r="E124" s="98"/>
      <c r="F124" s="98"/>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93"/>
      <c r="D125" s="98"/>
      <c r="E125" s="98"/>
      <c r="F125" s="98"/>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93"/>
      <c r="D126" s="98"/>
      <c r="E126" s="98"/>
      <c r="F126" s="98"/>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93"/>
      <c r="D127" s="98"/>
      <c r="E127" s="98"/>
      <c r="F127" s="98"/>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93"/>
      <c r="D128" s="98"/>
      <c r="E128" s="98"/>
      <c r="F128" s="98"/>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93"/>
      <c r="D129" s="98"/>
      <c r="E129" s="98"/>
      <c r="F129" s="98"/>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93"/>
      <c r="D130" s="98"/>
      <c r="E130" s="98"/>
      <c r="F130" s="98"/>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93"/>
      <c r="D131" s="98"/>
      <c r="E131" s="98"/>
      <c r="F131" s="98"/>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93"/>
      <c r="D132" s="98"/>
      <c r="E132" s="98"/>
      <c r="F132" s="98"/>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93"/>
      <c r="D133" s="98"/>
      <c r="E133" s="98"/>
      <c r="F133" s="98"/>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93"/>
      <c r="D134" s="98"/>
      <c r="E134" s="98"/>
      <c r="F134" s="98"/>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93"/>
      <c r="D135" s="98"/>
      <c r="E135" s="98"/>
      <c r="F135" s="98"/>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93"/>
      <c r="D136" s="98"/>
      <c r="E136" s="98"/>
      <c r="F136" s="98"/>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93"/>
      <c r="D137" s="98"/>
      <c r="E137" s="98"/>
      <c r="F137" s="98"/>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93"/>
      <c r="D138" s="98"/>
      <c r="E138" s="98"/>
      <c r="F138" s="98"/>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93"/>
      <c r="D139" s="98"/>
      <c r="E139" s="98"/>
      <c r="F139" s="98"/>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93"/>
      <c r="D140" s="98"/>
      <c r="E140" s="98"/>
      <c r="F140" s="98"/>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93"/>
      <c r="D141" s="98"/>
      <c r="E141" s="98"/>
      <c r="F141" s="98"/>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93"/>
      <c r="D142" s="98"/>
      <c r="E142" s="98"/>
      <c r="F142" s="98"/>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93"/>
      <c r="D143" s="98"/>
      <c r="E143" s="98"/>
      <c r="F143" s="98"/>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93"/>
      <c r="D144" s="98"/>
      <c r="E144" s="98"/>
      <c r="F144" s="98"/>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93"/>
      <c r="D145" s="98"/>
      <c r="E145" s="98"/>
      <c r="F145" s="98"/>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93"/>
      <c r="D146" s="98"/>
      <c r="E146" s="98"/>
      <c r="F146" s="98"/>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93"/>
      <c r="D147" s="98"/>
      <c r="E147" s="98"/>
      <c r="F147" s="98"/>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93"/>
      <c r="D148" s="98"/>
      <c r="E148" s="98"/>
      <c r="F148" s="98"/>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93"/>
      <c r="D149" s="98"/>
      <c r="E149" s="98"/>
      <c r="F149" s="98"/>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93"/>
      <c r="D150" s="98"/>
      <c r="E150" s="98"/>
      <c r="F150" s="98"/>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93"/>
      <c r="D151" s="98"/>
      <c r="E151" s="98"/>
      <c r="F151" s="98"/>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93"/>
      <c r="D152" s="98"/>
      <c r="E152" s="98"/>
      <c r="F152" s="98"/>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93"/>
      <c r="D153" s="98"/>
      <c r="E153" s="98"/>
      <c r="F153" s="98"/>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93"/>
      <c r="D154" s="98"/>
      <c r="E154" s="98"/>
      <c r="F154" s="98"/>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93"/>
      <c r="D155" s="98"/>
      <c r="E155" s="98"/>
      <c r="F155" s="98"/>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93"/>
      <c r="D156" s="98"/>
      <c r="E156" s="98"/>
      <c r="F156" s="98"/>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93"/>
      <c r="D157" s="98"/>
      <c r="E157" s="98"/>
      <c r="F157" s="98"/>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93"/>
      <c r="D158" s="98"/>
      <c r="E158" s="98"/>
      <c r="F158" s="98"/>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93"/>
      <c r="D159" s="98"/>
      <c r="E159" s="98"/>
      <c r="F159" s="98"/>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93"/>
      <c r="D160" s="98"/>
      <c r="E160" s="98"/>
      <c r="F160" s="98"/>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93"/>
      <c r="D161" s="98"/>
      <c r="E161" s="98"/>
      <c r="F161" s="98"/>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93"/>
      <c r="D162" s="98"/>
      <c r="E162" s="98"/>
      <c r="F162" s="98"/>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93"/>
      <c r="D163" s="98"/>
      <c r="E163" s="98"/>
      <c r="F163" s="98"/>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93"/>
      <c r="D164" s="98"/>
      <c r="E164" s="98"/>
      <c r="F164" s="98"/>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93"/>
      <c r="D165" s="98"/>
      <c r="E165" s="98"/>
      <c r="F165" s="98"/>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93"/>
      <c r="D166" s="98"/>
      <c r="E166" s="98"/>
      <c r="F166" s="98"/>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93"/>
      <c r="D167" s="98"/>
      <c r="E167" s="98"/>
      <c r="F167" s="98"/>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93"/>
      <c r="D168" s="98"/>
      <c r="E168" s="98"/>
      <c r="F168" s="98"/>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93"/>
      <c r="D169" s="98"/>
      <c r="E169" s="98"/>
      <c r="F169" s="98"/>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93"/>
      <c r="D170" s="98"/>
      <c r="E170" s="98"/>
      <c r="F170" s="98"/>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93"/>
      <c r="D171" s="98"/>
      <c r="E171" s="98"/>
      <c r="F171" s="98"/>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93"/>
      <c r="D172" s="98"/>
      <c r="E172" s="98"/>
      <c r="F172" s="98"/>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93"/>
      <c r="D173" s="98"/>
      <c r="E173" s="98"/>
      <c r="F173" s="98"/>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93"/>
      <c r="D174" s="98"/>
      <c r="E174" s="98"/>
      <c r="F174" s="98"/>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93"/>
      <c r="D175" s="98"/>
      <c r="E175" s="98"/>
      <c r="F175" s="98"/>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93"/>
      <c r="D176" s="98"/>
      <c r="E176" s="98"/>
      <c r="F176" s="98"/>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93"/>
      <c r="D177" s="98"/>
      <c r="E177" s="98"/>
      <c r="F177" s="98"/>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93"/>
      <c r="D178" s="98"/>
      <c r="E178" s="98"/>
      <c r="F178" s="98"/>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93"/>
      <c r="D179" s="98"/>
      <c r="E179" s="98"/>
      <c r="F179" s="98"/>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93"/>
      <c r="D180" s="98"/>
      <c r="E180" s="98"/>
      <c r="F180" s="98"/>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93"/>
      <c r="D181" s="98"/>
      <c r="E181" s="98"/>
      <c r="F181" s="98"/>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93"/>
      <c r="D182" s="98"/>
      <c r="E182" s="98"/>
      <c r="F182" s="98"/>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93"/>
      <c r="D183" s="98"/>
      <c r="E183" s="98"/>
      <c r="F183" s="98"/>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93"/>
      <c r="D184" s="98"/>
      <c r="E184" s="98"/>
      <c r="F184" s="98"/>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93"/>
      <c r="D185" s="98"/>
      <c r="E185" s="98"/>
      <c r="F185" s="98"/>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93"/>
      <c r="D186" s="98"/>
      <c r="E186" s="98"/>
      <c r="F186" s="98"/>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93"/>
      <c r="D187" s="98"/>
      <c r="E187" s="98"/>
      <c r="F187" s="98"/>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93"/>
      <c r="D188" s="98"/>
      <c r="E188" s="98"/>
      <c r="F188" s="98"/>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93"/>
      <c r="D189" s="98"/>
      <c r="E189" s="98"/>
      <c r="F189" s="98"/>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93"/>
      <c r="D190" s="98"/>
      <c r="E190" s="98"/>
      <c r="F190" s="98"/>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93"/>
      <c r="D191" s="98"/>
      <c r="E191" s="98"/>
      <c r="F191" s="98"/>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93"/>
      <c r="D192" s="98"/>
      <c r="E192" s="98"/>
      <c r="F192" s="98"/>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93"/>
      <c r="D193" s="98"/>
      <c r="E193" s="98"/>
      <c r="F193" s="98"/>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93"/>
      <c r="D194" s="98"/>
      <c r="E194" s="98"/>
      <c r="F194" s="98"/>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93"/>
      <c r="D195" s="98"/>
      <c r="E195" s="98"/>
      <c r="F195" s="98"/>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93"/>
      <c r="D196" s="98"/>
      <c r="E196" s="98"/>
      <c r="F196" s="98"/>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93"/>
      <c r="D197" s="98"/>
      <c r="E197" s="98"/>
      <c r="F197" s="98"/>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93"/>
      <c r="D198" s="98"/>
      <c r="E198" s="98"/>
      <c r="F198" s="98"/>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93"/>
      <c r="D199" s="98"/>
      <c r="E199" s="98"/>
      <c r="F199" s="98"/>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93"/>
      <c r="D200" s="98"/>
      <c r="E200" s="98"/>
      <c r="F200" s="98"/>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93"/>
      <c r="D201" s="98"/>
      <c r="E201" s="98"/>
      <c r="F201" s="98"/>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93"/>
      <c r="D202" s="98"/>
      <c r="E202" s="98"/>
      <c r="F202" s="98"/>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93"/>
      <c r="D203" s="98"/>
      <c r="E203" s="98"/>
      <c r="F203" s="98"/>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93"/>
      <c r="D204" s="98"/>
      <c r="E204" s="98"/>
      <c r="F204" s="98"/>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93"/>
      <c r="D205" s="98"/>
      <c r="E205" s="98"/>
      <c r="F205" s="98"/>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93"/>
      <c r="D206" s="98"/>
      <c r="E206" s="98"/>
      <c r="F206" s="98"/>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93"/>
      <c r="D207" s="98"/>
      <c r="E207" s="98"/>
      <c r="F207" s="98"/>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93"/>
      <c r="D208" s="98"/>
      <c r="E208" s="98"/>
      <c r="F208" s="98"/>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93"/>
      <c r="D209" s="98"/>
      <c r="E209" s="98"/>
      <c r="F209" s="98"/>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93"/>
      <c r="D210" s="98"/>
      <c r="E210" s="98"/>
      <c r="F210" s="98"/>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93"/>
      <c r="D211" s="98"/>
      <c r="E211" s="98"/>
      <c r="F211" s="98"/>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93"/>
      <c r="D212" s="98"/>
      <c r="E212" s="98"/>
      <c r="F212" s="98"/>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93"/>
      <c r="D213" s="98"/>
      <c r="E213" s="98"/>
      <c r="F213" s="98"/>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93"/>
      <c r="D214" s="98"/>
      <c r="E214" s="98"/>
      <c r="F214" s="98"/>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93"/>
      <c r="D215" s="98"/>
      <c r="E215" s="98"/>
      <c r="F215" s="98"/>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93"/>
      <c r="D216" s="98"/>
      <c r="E216" s="98"/>
      <c r="F216" s="98"/>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93"/>
      <c r="D217" s="98"/>
      <c r="E217" s="98"/>
      <c r="F217" s="98"/>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93"/>
      <c r="D218" s="98"/>
      <c r="E218" s="98"/>
      <c r="F218" s="98"/>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93"/>
      <c r="D219" s="98"/>
      <c r="E219" s="98"/>
      <c r="F219" s="98"/>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93"/>
      <c r="D220" s="98"/>
      <c r="E220" s="98"/>
      <c r="F220" s="98"/>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93"/>
      <c r="D221" s="98"/>
      <c r="E221" s="98"/>
      <c r="F221" s="98"/>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93"/>
      <c r="D222" s="98"/>
      <c r="E222" s="98"/>
      <c r="F222" s="98"/>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93"/>
      <c r="D223" s="98"/>
      <c r="E223" s="98"/>
      <c r="F223" s="98"/>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93"/>
      <c r="D224" s="98"/>
      <c r="E224" s="98"/>
      <c r="F224" s="98"/>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93"/>
      <c r="D225" s="98"/>
      <c r="E225" s="98"/>
      <c r="F225" s="98"/>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93"/>
      <c r="D226" s="98"/>
      <c r="E226" s="98"/>
      <c r="F226" s="98"/>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93"/>
      <c r="D227" s="98"/>
      <c r="E227" s="98"/>
      <c r="F227" s="98"/>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93"/>
      <c r="D228" s="98"/>
      <c r="E228" s="98"/>
      <c r="F228" s="98"/>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93"/>
      <c r="D229" s="98"/>
      <c r="E229" s="98"/>
      <c r="F229" s="98"/>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93"/>
      <c r="D230" s="98"/>
      <c r="E230" s="98"/>
      <c r="F230" s="98"/>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93"/>
      <c r="D231" s="98"/>
      <c r="E231" s="98"/>
      <c r="F231" s="98"/>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93"/>
      <c r="D232" s="98"/>
      <c r="E232" s="98"/>
      <c r="F232" s="98"/>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93"/>
      <c r="D233" s="98"/>
      <c r="E233" s="98"/>
      <c r="F233" s="98"/>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93"/>
      <c r="D234" s="98"/>
      <c r="E234" s="98"/>
      <c r="F234" s="98"/>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93"/>
      <c r="D235" s="98"/>
      <c r="E235" s="98"/>
      <c r="F235" s="98"/>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93"/>
      <c r="D236" s="98"/>
      <c r="E236" s="98"/>
      <c r="F236" s="98"/>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93"/>
      <c r="D237" s="98"/>
      <c r="E237" s="98"/>
      <c r="F237" s="98"/>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93"/>
      <c r="D238" s="98"/>
      <c r="E238" s="98"/>
      <c r="F238" s="98"/>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93"/>
      <c r="D239" s="98"/>
      <c r="E239" s="98"/>
      <c r="F239" s="98"/>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93"/>
      <c r="D240" s="98"/>
      <c r="E240" s="98"/>
      <c r="F240" s="98"/>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93"/>
      <c r="D241" s="98"/>
      <c r="E241" s="98"/>
      <c r="F241" s="98"/>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93"/>
      <c r="D242" s="98"/>
      <c r="E242" s="98"/>
      <c r="F242" s="98"/>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93"/>
      <c r="D243" s="98"/>
      <c r="E243" s="98"/>
      <c r="F243" s="98"/>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93"/>
      <c r="D244" s="98"/>
      <c r="E244" s="98"/>
      <c r="F244" s="98"/>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93"/>
      <c r="D245" s="98"/>
      <c r="E245" s="98"/>
      <c r="F245" s="98"/>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93"/>
      <c r="D246" s="98"/>
      <c r="E246" s="98"/>
      <c r="F246" s="98"/>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93"/>
      <c r="D247" s="98"/>
      <c r="E247" s="98"/>
      <c r="F247" s="98"/>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93"/>
      <c r="D248" s="98"/>
      <c r="E248" s="98"/>
      <c r="F248" s="98"/>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93"/>
      <c r="D249" s="98"/>
      <c r="E249" s="98"/>
      <c r="F249" s="98"/>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93"/>
      <c r="D250" s="98"/>
      <c r="E250" s="98"/>
      <c r="F250" s="98"/>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93"/>
      <c r="D251" s="98"/>
      <c r="E251" s="98"/>
      <c r="F251" s="98"/>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93"/>
      <c r="D252" s="98"/>
      <c r="E252" s="98"/>
      <c r="F252" s="98"/>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93"/>
      <c r="D253" s="98"/>
      <c r="E253" s="98"/>
      <c r="F253" s="98"/>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93"/>
      <c r="D254" s="98"/>
      <c r="E254" s="98"/>
      <c r="F254" s="98"/>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93"/>
      <c r="D255" s="98"/>
      <c r="E255" s="98"/>
      <c r="F255" s="98"/>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93"/>
      <c r="D256" s="98"/>
      <c r="E256" s="98"/>
      <c r="F256" s="98"/>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93"/>
      <c r="D257" s="98"/>
      <c r="E257" s="98"/>
      <c r="F257" s="98"/>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93"/>
      <c r="D258" s="98"/>
      <c r="E258" s="98"/>
      <c r="F258" s="98"/>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93"/>
      <c r="D259" s="98"/>
      <c r="E259" s="98"/>
      <c r="F259" s="98"/>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93"/>
      <c r="D260" s="98"/>
      <c r="E260" s="98"/>
      <c r="F260" s="98"/>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93"/>
      <c r="D261" s="98"/>
      <c r="E261" s="98"/>
      <c r="F261" s="98"/>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93"/>
      <c r="D262" s="98"/>
      <c r="E262" s="98"/>
      <c r="F262" s="98"/>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93"/>
      <c r="D263" s="98"/>
      <c r="E263" s="98"/>
      <c r="F263" s="98"/>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93"/>
      <c r="D264" s="98"/>
      <c r="E264" s="98"/>
      <c r="F264" s="98"/>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93"/>
      <c r="D265" s="98"/>
      <c r="E265" s="98"/>
      <c r="F265" s="98"/>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93"/>
      <c r="D266" s="98"/>
      <c r="E266" s="98"/>
      <c r="F266" s="98"/>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93"/>
      <c r="D267" s="98"/>
      <c r="E267" s="98"/>
      <c r="F267" s="98"/>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93"/>
      <c r="D268" s="98"/>
      <c r="E268" s="98"/>
      <c r="F268" s="98"/>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93"/>
      <c r="D269" s="98"/>
      <c r="E269" s="98"/>
      <c r="F269" s="98"/>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93"/>
      <c r="D270" s="98"/>
      <c r="E270" s="98"/>
      <c r="F270" s="98"/>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93"/>
      <c r="D271" s="98"/>
      <c r="E271" s="98"/>
      <c r="F271" s="98"/>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93"/>
      <c r="D272" s="98"/>
      <c r="E272" s="98"/>
      <c r="F272" s="98"/>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93"/>
      <c r="D273" s="98"/>
      <c r="E273" s="98"/>
      <c r="F273" s="98"/>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93"/>
      <c r="D274" s="98"/>
      <c r="E274" s="98"/>
      <c r="F274" s="98"/>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93"/>
      <c r="D275" s="98"/>
      <c r="E275" s="98"/>
      <c r="F275" s="98"/>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93"/>
      <c r="D276" s="98"/>
      <c r="E276" s="98"/>
      <c r="F276" s="98"/>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93"/>
      <c r="D277" s="98"/>
      <c r="E277" s="98"/>
      <c r="F277" s="98"/>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93"/>
      <c r="D278" s="98"/>
      <c r="E278" s="98"/>
      <c r="F278" s="98"/>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93"/>
      <c r="D279" s="98"/>
      <c r="E279" s="98"/>
      <c r="F279" s="98"/>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93"/>
      <c r="D280" s="98"/>
      <c r="E280" s="98"/>
      <c r="F280" s="98"/>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93"/>
      <c r="D281" s="98"/>
      <c r="E281" s="98"/>
      <c r="F281" s="98"/>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93"/>
      <c r="D282" s="98"/>
      <c r="E282" s="98"/>
      <c r="F282" s="98"/>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93"/>
      <c r="D283" s="98"/>
      <c r="E283" s="98"/>
      <c r="F283" s="98"/>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93"/>
      <c r="D284" s="98"/>
      <c r="E284" s="98"/>
      <c r="F284" s="98"/>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93"/>
      <c r="D285" s="98"/>
      <c r="E285" s="98"/>
      <c r="F285" s="98"/>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93"/>
      <c r="D286" s="98"/>
      <c r="E286" s="98"/>
      <c r="F286" s="98"/>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93"/>
      <c r="D287" s="98"/>
      <c r="E287" s="98"/>
      <c r="F287" s="98"/>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93"/>
      <c r="D288" s="98"/>
      <c r="E288" s="98"/>
      <c r="F288" s="98"/>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93"/>
      <c r="D289" s="98"/>
      <c r="E289" s="98"/>
      <c r="F289" s="98"/>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93"/>
      <c r="D290" s="98"/>
      <c r="E290" s="98"/>
      <c r="F290" s="98"/>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93"/>
      <c r="D291" s="98"/>
      <c r="E291" s="98"/>
      <c r="F291" s="98"/>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93"/>
      <c r="D292" s="98"/>
      <c r="E292" s="98"/>
      <c r="F292" s="98"/>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93"/>
      <c r="D293" s="98"/>
      <c r="E293" s="98"/>
      <c r="F293" s="98"/>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93"/>
      <c r="D294" s="98"/>
      <c r="E294" s="98"/>
      <c r="F294" s="98"/>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93"/>
      <c r="D295" s="98"/>
      <c r="E295" s="98"/>
      <c r="F295" s="98"/>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93"/>
      <c r="D296" s="98"/>
      <c r="E296" s="98"/>
      <c r="F296" s="98"/>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93"/>
      <c r="D297" s="98"/>
      <c r="E297" s="98"/>
      <c r="F297" s="98"/>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93"/>
      <c r="D298" s="98"/>
      <c r="E298" s="98"/>
      <c r="F298" s="98"/>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93"/>
      <c r="D299" s="98"/>
      <c r="E299" s="98"/>
      <c r="F299" s="98"/>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93"/>
      <c r="D300" s="98"/>
      <c r="E300" s="98"/>
      <c r="F300" s="98"/>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93"/>
      <c r="D301" s="98"/>
      <c r="E301" s="98"/>
      <c r="F301" s="98"/>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93"/>
      <c r="D302" s="98"/>
      <c r="E302" s="98"/>
      <c r="F302" s="98"/>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93"/>
      <c r="D303" s="98"/>
      <c r="E303" s="98"/>
      <c r="F303" s="98"/>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93"/>
      <c r="D304" s="98"/>
      <c r="E304" s="98"/>
      <c r="F304" s="98"/>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93"/>
      <c r="D305" s="98"/>
      <c r="E305" s="98"/>
      <c r="F305" s="98"/>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93"/>
      <c r="D306" s="98"/>
      <c r="E306" s="98"/>
      <c r="F306" s="98"/>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93"/>
      <c r="D307" s="98"/>
      <c r="E307" s="98"/>
      <c r="F307" s="98"/>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93"/>
      <c r="D308" s="98"/>
      <c r="E308" s="98"/>
      <c r="F308" s="98"/>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93"/>
      <c r="D309" s="98"/>
      <c r="E309" s="98"/>
      <c r="F309" s="98"/>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93"/>
      <c r="D310" s="98"/>
      <c r="E310" s="98"/>
      <c r="F310" s="98"/>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93"/>
      <c r="D311" s="98"/>
      <c r="E311" s="98"/>
      <c r="F311" s="98"/>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93"/>
      <c r="D312" s="98"/>
      <c r="E312" s="98"/>
      <c r="F312" s="98"/>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93"/>
      <c r="D313" s="98"/>
      <c r="E313" s="98"/>
      <c r="F313" s="98"/>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93"/>
      <c r="D314" s="98"/>
      <c r="E314" s="98"/>
      <c r="F314" s="98"/>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93"/>
      <c r="D315" s="98"/>
      <c r="E315" s="98"/>
      <c r="F315" s="98"/>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93"/>
      <c r="D316" s="98"/>
      <c r="E316" s="98"/>
      <c r="F316" s="98"/>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93"/>
      <c r="D317" s="98"/>
      <c r="E317" s="98"/>
      <c r="F317" s="98"/>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93"/>
      <c r="D318" s="98"/>
      <c r="E318" s="98"/>
      <c r="F318" s="98"/>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93"/>
      <c r="D319" s="98"/>
      <c r="E319" s="98"/>
      <c r="F319" s="98"/>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93"/>
      <c r="D320" s="98"/>
      <c r="E320" s="98"/>
      <c r="F320" s="98"/>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93"/>
      <c r="D321" s="98"/>
      <c r="E321" s="98"/>
      <c r="F321" s="98"/>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93"/>
      <c r="D322" s="98"/>
      <c r="E322" s="98"/>
      <c r="F322" s="98"/>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93"/>
      <c r="D323" s="98"/>
      <c r="E323" s="98"/>
      <c r="F323" s="98"/>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93"/>
      <c r="D324" s="98"/>
      <c r="E324" s="98"/>
      <c r="F324" s="98"/>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93"/>
      <c r="D325" s="98"/>
      <c r="E325" s="98"/>
      <c r="F325" s="98"/>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93"/>
      <c r="D326" s="98"/>
      <c r="E326" s="98"/>
      <c r="F326" s="98"/>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93"/>
      <c r="D327" s="98"/>
      <c r="E327" s="98"/>
      <c r="F327" s="98"/>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93"/>
      <c r="D328" s="98"/>
      <c r="E328" s="98"/>
      <c r="F328" s="98"/>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93"/>
      <c r="D329" s="98"/>
      <c r="E329" s="98"/>
      <c r="F329" s="98"/>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93"/>
      <c r="D330" s="98"/>
      <c r="E330" s="98"/>
      <c r="F330" s="98"/>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93"/>
      <c r="D331" s="98"/>
      <c r="E331" s="98"/>
      <c r="F331" s="98"/>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93"/>
      <c r="D332" s="98"/>
      <c r="E332" s="98"/>
      <c r="F332" s="98"/>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93"/>
      <c r="D333" s="98"/>
      <c r="E333" s="98"/>
      <c r="F333" s="98"/>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93"/>
      <c r="D334" s="98"/>
      <c r="E334" s="98"/>
      <c r="F334" s="98"/>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93"/>
      <c r="D335" s="98"/>
      <c r="E335" s="98"/>
      <c r="F335" s="98"/>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93"/>
      <c r="D336" s="98"/>
      <c r="E336" s="98"/>
      <c r="F336" s="98"/>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93"/>
      <c r="D337" s="98"/>
      <c r="E337" s="98"/>
      <c r="F337" s="98"/>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93"/>
      <c r="D338" s="98"/>
      <c r="E338" s="98"/>
      <c r="F338" s="98"/>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93"/>
      <c r="D339" s="98"/>
      <c r="E339" s="98"/>
      <c r="F339" s="98"/>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93"/>
      <c r="D340" s="98"/>
      <c r="E340" s="98"/>
      <c r="F340" s="98"/>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93"/>
      <c r="D341" s="98"/>
      <c r="E341" s="98"/>
      <c r="F341" s="98"/>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93"/>
      <c r="D342" s="98"/>
      <c r="E342" s="98"/>
      <c r="F342" s="98"/>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93"/>
      <c r="D343" s="98"/>
      <c r="E343" s="98"/>
      <c r="F343" s="98"/>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93"/>
      <c r="D344" s="98"/>
      <c r="E344" s="98"/>
      <c r="F344" s="98"/>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93"/>
      <c r="D345" s="98"/>
      <c r="E345" s="98"/>
      <c r="F345" s="98"/>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93"/>
      <c r="D346" s="98"/>
      <c r="E346" s="98"/>
      <c r="F346" s="98"/>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93"/>
      <c r="D347" s="98"/>
      <c r="E347" s="98"/>
      <c r="F347" s="98"/>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93"/>
      <c r="D348" s="98"/>
      <c r="E348" s="98"/>
      <c r="F348" s="98"/>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93"/>
      <c r="D349" s="98"/>
      <c r="E349" s="98"/>
      <c r="F349" s="98"/>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93"/>
      <c r="D350" s="98"/>
      <c r="E350" s="98"/>
      <c r="F350" s="98"/>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93"/>
      <c r="D351" s="98"/>
      <c r="E351" s="98"/>
      <c r="F351" s="98"/>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93"/>
      <c r="D352" s="98"/>
      <c r="E352" s="98"/>
      <c r="F352" s="98"/>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93"/>
      <c r="D353" s="98"/>
      <c r="E353" s="98"/>
      <c r="F353" s="98"/>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93"/>
      <c r="D354" s="98"/>
      <c r="E354" s="98"/>
      <c r="F354" s="98"/>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93"/>
      <c r="D355" s="98"/>
      <c r="E355" s="98"/>
      <c r="F355" s="98"/>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93"/>
      <c r="D356" s="98"/>
      <c r="E356" s="98"/>
      <c r="F356" s="98"/>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93"/>
      <c r="D357" s="98"/>
      <c r="E357" s="98"/>
      <c r="F357" s="98"/>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93"/>
      <c r="D358" s="98"/>
      <c r="E358" s="98"/>
      <c r="F358" s="98"/>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93"/>
      <c r="D359" s="98"/>
      <c r="E359" s="98"/>
      <c r="F359" s="98"/>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93"/>
      <c r="D360" s="98"/>
      <c r="E360" s="98"/>
      <c r="F360" s="98"/>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93"/>
      <c r="D361" s="98"/>
      <c r="E361" s="98"/>
      <c r="F361" s="98"/>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93"/>
      <c r="D362" s="98"/>
      <c r="E362" s="98"/>
      <c r="F362" s="98"/>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93"/>
      <c r="D363" s="98"/>
      <c r="E363" s="98"/>
      <c r="F363" s="98"/>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93"/>
      <c r="D364" s="98"/>
      <c r="E364" s="98"/>
      <c r="F364" s="98"/>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93"/>
      <c r="D365" s="98"/>
      <c r="E365" s="98"/>
      <c r="F365" s="98"/>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93"/>
      <c r="D366" s="98"/>
      <c r="E366" s="98"/>
      <c r="F366" s="98"/>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93"/>
      <c r="D367" s="98"/>
      <c r="E367" s="98"/>
      <c r="F367" s="98"/>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93"/>
      <c r="D368" s="98"/>
      <c r="E368" s="98"/>
      <c r="F368" s="98"/>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93"/>
      <c r="D369" s="98"/>
      <c r="E369" s="98"/>
      <c r="F369" s="98"/>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93"/>
      <c r="D370" s="98"/>
      <c r="E370" s="98"/>
      <c r="F370" s="98"/>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93"/>
      <c r="D371" s="98"/>
      <c r="E371" s="98"/>
      <c r="F371" s="98"/>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93"/>
      <c r="D372" s="98"/>
      <c r="E372" s="98"/>
      <c r="F372" s="98"/>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93"/>
      <c r="D373" s="98"/>
      <c r="E373" s="98"/>
      <c r="F373" s="98"/>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93"/>
      <c r="D374" s="98"/>
      <c r="E374" s="98"/>
      <c r="F374" s="98"/>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93"/>
      <c r="D375" s="98"/>
      <c r="E375" s="98"/>
      <c r="F375" s="98"/>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93"/>
      <c r="D376" s="98"/>
      <c r="E376" s="98"/>
      <c r="F376" s="98"/>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93"/>
      <c r="D377" s="98"/>
      <c r="E377" s="98"/>
      <c r="F377" s="98"/>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93"/>
      <c r="D378" s="98"/>
      <c r="E378" s="98"/>
      <c r="F378" s="98"/>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93"/>
      <c r="D379" s="98"/>
      <c r="E379" s="98"/>
      <c r="F379" s="98"/>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93"/>
      <c r="D380" s="98"/>
      <c r="E380" s="98"/>
      <c r="F380" s="98"/>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93"/>
      <c r="D381" s="98"/>
      <c r="E381" s="98"/>
      <c r="F381" s="98"/>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93"/>
      <c r="D382" s="98"/>
      <c r="E382" s="98"/>
      <c r="F382" s="98"/>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93"/>
      <c r="D383" s="98"/>
      <c r="E383" s="98"/>
      <c r="F383" s="98"/>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93"/>
      <c r="D384" s="98"/>
      <c r="E384" s="98"/>
      <c r="F384" s="98"/>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93"/>
      <c r="D385" s="98"/>
      <c r="E385" s="98"/>
      <c r="F385" s="98"/>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93"/>
      <c r="D386" s="98"/>
      <c r="E386" s="98"/>
      <c r="F386" s="98"/>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93"/>
      <c r="D387" s="98"/>
      <c r="E387" s="98"/>
      <c r="F387" s="98"/>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93"/>
      <c r="D388" s="98"/>
      <c r="E388" s="98"/>
      <c r="F388" s="98"/>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93"/>
      <c r="D389" s="98"/>
      <c r="E389" s="98"/>
      <c r="F389" s="98"/>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93"/>
      <c r="D390" s="98"/>
      <c r="E390" s="98"/>
      <c r="F390" s="98"/>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93"/>
      <c r="D391" s="98"/>
      <c r="E391" s="98"/>
      <c r="F391" s="98"/>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93"/>
      <c r="D392" s="98"/>
      <c r="E392" s="98"/>
      <c r="F392" s="98"/>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93"/>
      <c r="D393" s="98"/>
      <c r="E393" s="98"/>
      <c r="F393" s="98"/>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93"/>
      <c r="D394" s="98"/>
      <c r="E394" s="98"/>
      <c r="F394" s="98"/>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93"/>
      <c r="D395" s="98"/>
      <c r="E395" s="98"/>
      <c r="F395" s="98"/>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93"/>
      <c r="D396" s="98"/>
      <c r="E396" s="98"/>
      <c r="F396" s="98"/>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93"/>
      <c r="D397" s="98"/>
      <c r="E397" s="98"/>
      <c r="F397" s="98"/>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93"/>
      <c r="D398" s="98"/>
      <c r="E398" s="98"/>
      <c r="F398" s="98"/>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93"/>
      <c r="D399" s="98"/>
      <c r="E399" s="98"/>
      <c r="F399" s="98"/>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93"/>
      <c r="D400" s="98"/>
      <c r="E400" s="98"/>
      <c r="F400" s="98"/>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93"/>
      <c r="D401" s="98"/>
      <c r="E401" s="98"/>
      <c r="F401" s="98"/>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93"/>
      <c r="D402" s="98"/>
      <c r="E402" s="98"/>
      <c r="F402" s="98"/>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93"/>
      <c r="D403" s="98"/>
      <c r="E403" s="98"/>
      <c r="F403" s="98"/>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93"/>
      <c r="D404" s="98"/>
      <c r="E404" s="98"/>
      <c r="F404" s="98"/>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93"/>
      <c r="D405" s="98"/>
      <c r="E405" s="98"/>
      <c r="F405" s="98"/>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93"/>
      <c r="D406" s="98"/>
      <c r="E406" s="98"/>
      <c r="F406" s="98"/>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93"/>
      <c r="D407" s="98"/>
      <c r="E407" s="98"/>
      <c r="F407" s="98"/>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93"/>
      <c r="D408" s="98"/>
      <c r="E408" s="98"/>
      <c r="F408" s="98"/>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93"/>
      <c r="D409" s="98"/>
      <c r="E409" s="98"/>
      <c r="F409" s="98"/>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93"/>
      <c r="D410" s="98"/>
      <c r="E410" s="98"/>
      <c r="F410" s="98"/>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93"/>
      <c r="D411" s="98"/>
      <c r="E411" s="98"/>
      <c r="F411" s="98"/>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93"/>
      <c r="D412" s="98"/>
      <c r="E412" s="98"/>
      <c r="F412" s="98"/>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93"/>
      <c r="D413" s="98"/>
      <c r="E413" s="98"/>
      <c r="F413" s="98"/>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93"/>
      <c r="D414" s="98"/>
      <c r="E414" s="98"/>
      <c r="F414" s="98"/>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93"/>
      <c r="D415" s="98"/>
      <c r="E415" s="98"/>
      <c r="F415" s="98"/>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93"/>
      <c r="D416" s="98"/>
      <c r="E416" s="98"/>
      <c r="F416" s="98"/>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93"/>
      <c r="D417" s="98"/>
      <c r="E417" s="98"/>
      <c r="F417" s="98"/>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93"/>
      <c r="D418" s="98"/>
      <c r="E418" s="98"/>
      <c r="F418" s="98"/>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93"/>
      <c r="D419" s="98"/>
      <c r="E419" s="98"/>
      <c r="F419" s="98"/>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93"/>
      <c r="D420" s="98"/>
      <c r="E420" s="98"/>
      <c r="F420" s="98"/>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93"/>
      <c r="D421" s="98"/>
      <c r="E421" s="98"/>
      <c r="F421" s="98"/>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93"/>
      <c r="D422" s="98"/>
      <c r="E422" s="98"/>
      <c r="F422" s="98"/>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93"/>
      <c r="D423" s="98"/>
      <c r="E423" s="98"/>
      <c r="F423" s="98"/>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93"/>
      <c r="D424" s="98"/>
      <c r="E424" s="98"/>
      <c r="F424" s="98"/>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93"/>
      <c r="D425" s="98"/>
      <c r="E425" s="98"/>
      <c r="F425" s="98"/>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93"/>
      <c r="D426" s="98"/>
      <c r="E426" s="98"/>
      <c r="F426" s="98"/>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93"/>
      <c r="D427" s="98"/>
      <c r="E427" s="98"/>
      <c r="F427" s="98"/>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93"/>
      <c r="D428" s="98"/>
      <c r="E428" s="98"/>
      <c r="F428" s="98"/>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93"/>
      <c r="D429" s="98"/>
      <c r="E429" s="98"/>
      <c r="F429" s="98"/>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93"/>
      <c r="D430" s="98"/>
      <c r="E430" s="98"/>
      <c r="F430" s="98"/>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93"/>
      <c r="D431" s="98"/>
      <c r="E431" s="98"/>
      <c r="F431" s="98"/>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93"/>
      <c r="D432" s="98"/>
      <c r="E432" s="98"/>
      <c r="F432" s="98"/>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93"/>
      <c r="D433" s="98"/>
      <c r="E433" s="98"/>
      <c r="F433" s="98"/>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93"/>
      <c r="D434" s="98"/>
      <c r="E434" s="98"/>
      <c r="F434" s="98"/>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93"/>
      <c r="D435" s="98"/>
      <c r="E435" s="98"/>
      <c r="F435" s="98"/>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93"/>
      <c r="D436" s="98"/>
      <c r="E436" s="98"/>
      <c r="F436" s="98"/>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93"/>
      <c r="D437" s="98"/>
      <c r="E437" s="98"/>
      <c r="F437" s="98"/>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93"/>
      <c r="D438" s="98"/>
      <c r="E438" s="98"/>
      <c r="F438" s="98"/>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93"/>
      <c r="D439" s="98"/>
      <c r="E439" s="98"/>
      <c r="F439" s="98"/>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93"/>
      <c r="D440" s="98"/>
      <c r="E440" s="98"/>
      <c r="F440" s="98"/>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93"/>
      <c r="D441" s="98"/>
      <c r="E441" s="98"/>
      <c r="F441" s="98"/>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93"/>
      <c r="D442" s="98"/>
      <c r="E442" s="98"/>
      <c r="F442" s="98"/>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93"/>
      <c r="D443" s="98"/>
      <c r="E443" s="98"/>
      <c r="F443" s="98"/>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93"/>
      <c r="D444" s="98"/>
      <c r="E444" s="98"/>
      <c r="F444" s="98"/>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93"/>
      <c r="D445" s="98"/>
      <c r="E445" s="98"/>
      <c r="F445" s="98"/>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93"/>
      <c r="D446" s="98"/>
      <c r="E446" s="98"/>
      <c r="F446" s="98"/>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93"/>
      <c r="D447" s="98"/>
      <c r="E447" s="98"/>
      <c r="F447" s="98"/>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93"/>
      <c r="D448" s="98"/>
      <c r="E448" s="98"/>
      <c r="F448" s="98"/>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93"/>
      <c r="D449" s="98"/>
      <c r="E449" s="98"/>
      <c r="F449" s="98"/>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93"/>
      <c r="D450" s="98"/>
      <c r="E450" s="98"/>
      <c r="F450" s="98"/>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93"/>
      <c r="D451" s="98"/>
      <c r="E451" s="98"/>
      <c r="F451" s="98"/>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93"/>
      <c r="D452" s="98"/>
      <c r="E452" s="98"/>
      <c r="F452" s="98"/>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93"/>
      <c r="D453" s="98"/>
      <c r="E453" s="98"/>
      <c r="F453" s="98"/>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93"/>
      <c r="D454" s="98"/>
      <c r="E454" s="98"/>
      <c r="F454" s="98"/>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93"/>
      <c r="D455" s="98"/>
      <c r="E455" s="98"/>
      <c r="F455" s="98"/>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93"/>
      <c r="D456" s="98"/>
      <c r="E456" s="98"/>
      <c r="F456" s="98"/>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93"/>
      <c r="D457" s="98"/>
      <c r="E457" s="98"/>
      <c r="F457" s="98"/>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93"/>
      <c r="D458" s="98"/>
      <c r="E458" s="98"/>
      <c r="F458" s="98"/>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93"/>
      <c r="D459" s="98"/>
      <c r="E459" s="98"/>
      <c r="F459" s="98"/>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93"/>
      <c r="D460" s="98"/>
      <c r="E460" s="98"/>
      <c r="F460" s="98"/>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93"/>
      <c r="D461" s="98"/>
      <c r="E461" s="98"/>
      <c r="F461" s="98"/>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93"/>
      <c r="D462" s="98"/>
      <c r="E462" s="98"/>
      <c r="F462" s="98"/>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93"/>
      <c r="D463" s="98"/>
      <c r="E463" s="98"/>
      <c r="F463" s="98"/>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93"/>
      <c r="D464" s="98"/>
      <c r="E464" s="98"/>
      <c r="F464" s="98"/>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93"/>
      <c r="D465" s="98"/>
      <c r="E465" s="98"/>
      <c r="F465" s="98"/>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93"/>
      <c r="D466" s="98"/>
      <c r="E466" s="98"/>
      <c r="F466" s="98"/>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93"/>
      <c r="D467" s="98"/>
      <c r="E467" s="98"/>
      <c r="F467" s="98"/>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93"/>
      <c r="D468" s="98"/>
      <c r="E468" s="98"/>
      <c r="F468" s="98"/>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93"/>
      <c r="D469" s="98"/>
      <c r="E469" s="98"/>
      <c r="F469" s="98"/>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93"/>
      <c r="D470" s="98"/>
      <c r="E470" s="98"/>
      <c r="F470" s="98"/>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93"/>
      <c r="D471" s="98"/>
      <c r="E471" s="98"/>
      <c r="F471" s="98"/>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93"/>
      <c r="D472" s="98"/>
      <c r="E472" s="98"/>
      <c r="F472" s="98"/>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93"/>
      <c r="D473" s="98"/>
      <c r="E473" s="98"/>
      <c r="F473" s="98"/>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93"/>
      <c r="D474" s="98"/>
      <c r="E474" s="98"/>
      <c r="F474" s="98"/>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93"/>
      <c r="D475" s="98"/>
      <c r="E475" s="98"/>
      <c r="F475" s="98"/>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93"/>
      <c r="D476" s="98"/>
      <c r="E476" s="98"/>
      <c r="F476" s="98"/>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93"/>
      <c r="D477" s="98"/>
      <c r="E477" s="98"/>
      <c r="F477" s="98"/>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93"/>
      <c r="D478" s="98"/>
      <c r="E478" s="98"/>
      <c r="F478" s="98"/>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93"/>
      <c r="D479" s="98"/>
      <c r="E479" s="98"/>
      <c r="F479" s="98"/>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93"/>
      <c r="D480" s="98"/>
      <c r="E480" s="98"/>
      <c r="F480" s="98"/>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93"/>
      <c r="D481" s="98"/>
      <c r="E481" s="98"/>
      <c r="F481" s="98"/>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93"/>
      <c r="D482" s="98"/>
      <c r="E482" s="98"/>
      <c r="F482" s="98"/>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93"/>
      <c r="D483" s="98"/>
      <c r="E483" s="98"/>
      <c r="F483" s="98"/>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93"/>
      <c r="D484" s="98"/>
      <c r="E484" s="98"/>
      <c r="F484" s="98"/>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93"/>
      <c r="D485" s="98"/>
      <c r="E485" s="98"/>
      <c r="F485" s="98"/>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93"/>
      <c r="D486" s="98"/>
      <c r="E486" s="98"/>
      <c r="F486" s="98"/>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93"/>
      <c r="D487" s="98"/>
      <c r="E487" s="98"/>
      <c r="F487" s="98"/>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93"/>
      <c r="D488" s="98"/>
      <c r="E488" s="98"/>
      <c r="F488" s="98"/>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93"/>
      <c r="D489" s="98"/>
      <c r="E489" s="98"/>
      <c r="F489" s="98"/>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93"/>
      <c r="D490" s="98"/>
      <c r="E490" s="98"/>
      <c r="F490" s="98"/>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93"/>
      <c r="D491" s="98"/>
      <c r="E491" s="98"/>
      <c r="F491" s="98"/>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93"/>
      <c r="D492" s="98"/>
      <c r="E492" s="98"/>
      <c r="F492" s="98"/>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93"/>
      <c r="D493" s="98"/>
      <c r="E493" s="98"/>
      <c r="F493" s="98"/>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93"/>
      <c r="D494" s="98"/>
      <c r="E494" s="98"/>
      <c r="F494" s="98"/>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93"/>
      <c r="D495" s="98"/>
      <c r="E495" s="98"/>
      <c r="F495" s="98"/>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93"/>
      <c r="D496" s="98"/>
      <c r="E496" s="98"/>
      <c r="F496" s="98"/>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93"/>
      <c r="D497" s="98"/>
      <c r="E497" s="98"/>
      <c r="F497" s="98"/>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93"/>
      <c r="D498" s="98"/>
      <c r="E498" s="98"/>
      <c r="F498" s="98"/>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93"/>
      <c r="D499" s="98"/>
      <c r="E499" s="98"/>
      <c r="F499" s="98"/>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93"/>
      <c r="D500" s="98"/>
      <c r="E500" s="98"/>
      <c r="F500" s="98"/>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93"/>
      <c r="D501" s="98"/>
      <c r="E501" s="98"/>
      <c r="F501" s="98"/>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93"/>
      <c r="D502" s="98"/>
      <c r="E502" s="98"/>
      <c r="F502" s="98"/>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93"/>
      <c r="D503" s="98"/>
      <c r="E503" s="98"/>
      <c r="F503" s="98"/>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93"/>
      <c r="D504" s="98"/>
      <c r="E504" s="98"/>
      <c r="F504" s="98"/>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93"/>
      <c r="D505" s="98"/>
      <c r="E505" s="98"/>
      <c r="F505" s="98"/>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93"/>
      <c r="D506" s="98"/>
      <c r="E506" s="98"/>
      <c r="F506" s="98"/>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93"/>
      <c r="D507" s="98"/>
      <c r="E507" s="98"/>
      <c r="F507" s="98"/>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93"/>
      <c r="D508" s="98"/>
      <c r="E508" s="98"/>
      <c r="F508" s="98"/>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93"/>
      <c r="D509" s="98"/>
      <c r="E509" s="98"/>
      <c r="F509" s="98"/>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93"/>
      <c r="D510" s="98"/>
      <c r="E510" s="98"/>
      <c r="F510" s="98"/>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93"/>
      <c r="D511" s="98"/>
      <c r="E511" s="98"/>
      <c r="F511" s="98"/>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93"/>
      <c r="D512" s="98"/>
      <c r="E512" s="98"/>
      <c r="F512" s="98"/>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93"/>
      <c r="D513" s="98"/>
      <c r="E513" s="98"/>
      <c r="F513" s="98"/>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93"/>
      <c r="D514" s="98"/>
      <c r="E514" s="98"/>
      <c r="F514" s="98"/>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93"/>
      <c r="D515" s="98"/>
      <c r="E515" s="98"/>
      <c r="F515" s="98"/>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93"/>
      <c r="D516" s="98"/>
      <c r="E516" s="98"/>
      <c r="F516" s="98"/>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93"/>
      <c r="D517" s="98"/>
      <c r="E517" s="98"/>
      <c r="F517" s="98"/>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93"/>
      <c r="D518" s="98"/>
      <c r="E518" s="98"/>
      <c r="F518" s="98"/>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93"/>
      <c r="D519" s="98"/>
      <c r="E519" s="98"/>
      <c r="F519" s="98"/>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93"/>
      <c r="D520" s="98"/>
      <c r="E520" s="98"/>
      <c r="F520" s="98"/>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93"/>
      <c r="D521" s="98"/>
      <c r="E521" s="98"/>
      <c r="F521" s="98"/>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93"/>
      <c r="D522" s="98"/>
      <c r="E522" s="98"/>
      <c r="F522" s="98"/>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93"/>
      <c r="D523" s="98"/>
      <c r="E523" s="98"/>
      <c r="F523" s="98"/>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93"/>
      <c r="D524" s="98"/>
      <c r="E524" s="98"/>
      <c r="F524" s="98"/>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93"/>
      <c r="D525" s="98"/>
      <c r="E525" s="98"/>
      <c r="F525" s="98"/>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93"/>
      <c r="D526" s="98"/>
      <c r="E526" s="98"/>
      <c r="F526" s="98"/>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93"/>
      <c r="D527" s="98"/>
      <c r="E527" s="98"/>
      <c r="F527" s="98"/>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93"/>
      <c r="D528" s="98"/>
      <c r="E528" s="98"/>
      <c r="F528" s="98"/>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93"/>
      <c r="D529" s="98"/>
      <c r="E529" s="98"/>
      <c r="F529" s="98"/>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93"/>
      <c r="D530" s="98"/>
      <c r="E530" s="98"/>
      <c r="F530" s="98"/>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93"/>
      <c r="D531" s="98"/>
      <c r="E531" s="98"/>
      <c r="F531" s="98"/>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93"/>
      <c r="D532" s="98"/>
      <c r="E532" s="98"/>
      <c r="F532" s="98"/>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93"/>
      <c r="D533" s="98"/>
      <c r="E533" s="98"/>
      <c r="F533" s="98"/>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93"/>
      <c r="D534" s="98"/>
      <c r="E534" s="98"/>
      <c r="F534" s="98"/>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93"/>
      <c r="D535" s="98"/>
      <c r="E535" s="98"/>
      <c r="F535" s="98"/>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93"/>
      <c r="D536" s="98"/>
      <c r="E536" s="98"/>
      <c r="F536" s="98"/>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93"/>
      <c r="D537" s="98"/>
      <c r="E537" s="98"/>
      <c r="F537" s="98"/>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93"/>
      <c r="D538" s="98"/>
      <c r="E538" s="98"/>
      <c r="F538" s="98"/>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93"/>
      <c r="D539" s="98"/>
      <c r="E539" s="98"/>
      <c r="F539" s="98"/>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93"/>
      <c r="D540" s="98"/>
      <c r="E540" s="98"/>
      <c r="F540" s="98"/>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93"/>
      <c r="D541" s="98"/>
      <c r="E541" s="98"/>
      <c r="F541" s="98"/>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93"/>
      <c r="D542" s="98"/>
      <c r="E542" s="98"/>
      <c r="F542" s="98"/>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93"/>
      <c r="D543" s="98"/>
      <c r="E543" s="98"/>
      <c r="F543" s="98"/>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93"/>
      <c r="D544" s="98"/>
      <c r="E544" s="98"/>
      <c r="F544" s="98"/>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93"/>
      <c r="D545" s="98"/>
      <c r="E545" s="98"/>
      <c r="F545" s="98"/>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93"/>
      <c r="D546" s="98"/>
      <c r="E546" s="98"/>
      <c r="F546" s="98"/>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93"/>
      <c r="D547" s="98"/>
      <c r="E547" s="98"/>
      <c r="F547" s="98"/>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93"/>
      <c r="D548" s="98"/>
      <c r="E548" s="98"/>
      <c r="F548" s="98"/>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93"/>
      <c r="D549" s="98"/>
      <c r="E549" s="98"/>
      <c r="F549" s="98"/>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93"/>
      <c r="D550" s="98"/>
      <c r="E550" s="98"/>
      <c r="F550" s="98"/>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93"/>
      <c r="D551" s="98"/>
      <c r="E551" s="98"/>
      <c r="F551" s="98"/>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93"/>
      <c r="D552" s="98"/>
      <c r="E552" s="98"/>
      <c r="F552" s="98"/>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93"/>
      <c r="D553" s="98"/>
      <c r="E553" s="98"/>
      <c r="F553" s="98"/>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93"/>
      <c r="D554" s="98"/>
      <c r="E554" s="98"/>
      <c r="F554" s="98"/>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93"/>
      <c r="D555" s="98"/>
      <c r="E555" s="98"/>
      <c r="F555" s="98"/>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93"/>
      <c r="D556" s="98"/>
      <c r="E556" s="98"/>
      <c r="F556" s="98"/>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93"/>
      <c r="D557" s="98"/>
      <c r="E557" s="98"/>
      <c r="F557" s="98"/>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93"/>
      <c r="D558" s="98"/>
      <c r="E558" s="98"/>
      <c r="F558" s="98"/>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93"/>
      <c r="D559" s="98"/>
      <c r="E559" s="98"/>
      <c r="F559" s="98"/>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93"/>
      <c r="D560" s="98"/>
      <c r="E560" s="98"/>
      <c r="F560" s="98"/>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93"/>
      <c r="D561" s="98"/>
      <c r="E561" s="98"/>
      <c r="F561" s="98"/>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93"/>
      <c r="D562" s="98"/>
      <c r="E562" s="98"/>
      <c r="F562" s="98"/>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93"/>
      <c r="D563" s="98"/>
      <c r="E563" s="98"/>
      <c r="F563" s="98"/>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93"/>
      <c r="D564" s="98"/>
      <c r="E564" s="98"/>
      <c r="F564" s="98"/>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93"/>
      <c r="D565" s="98"/>
      <c r="E565" s="98"/>
      <c r="F565" s="98"/>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93"/>
      <c r="D566" s="98"/>
      <c r="E566" s="98"/>
      <c r="F566" s="98"/>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93"/>
      <c r="D567" s="98"/>
      <c r="E567" s="98"/>
      <c r="F567" s="98"/>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93"/>
      <c r="D568" s="98"/>
      <c r="E568" s="98"/>
      <c r="F568" s="98"/>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93"/>
      <c r="D569" s="98"/>
      <c r="E569" s="98"/>
      <c r="F569" s="98"/>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93"/>
      <c r="D570" s="98"/>
      <c r="E570" s="98"/>
      <c r="F570" s="98"/>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93"/>
      <c r="D571" s="98"/>
      <c r="E571" s="98"/>
      <c r="F571" s="98"/>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93"/>
      <c r="D572" s="98"/>
      <c r="E572" s="98"/>
      <c r="F572" s="98"/>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93"/>
      <c r="D573" s="98"/>
      <c r="E573" s="98"/>
      <c r="F573" s="98"/>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93"/>
      <c r="D574" s="98"/>
      <c r="E574" s="98"/>
      <c r="F574" s="98"/>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93"/>
      <c r="D575" s="98"/>
      <c r="E575" s="98"/>
      <c r="F575" s="98"/>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93"/>
      <c r="D576" s="98"/>
      <c r="E576" s="98"/>
      <c r="F576" s="98"/>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93"/>
      <c r="D577" s="98"/>
      <c r="E577" s="98"/>
      <c r="F577" s="98"/>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93"/>
      <c r="D578" s="98"/>
      <c r="E578" s="98"/>
      <c r="F578" s="98"/>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93"/>
      <c r="D579" s="98"/>
      <c r="E579" s="98"/>
      <c r="F579" s="98"/>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93"/>
      <c r="D580" s="98"/>
      <c r="E580" s="98"/>
      <c r="F580" s="98"/>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93"/>
      <c r="D581" s="98"/>
      <c r="E581" s="98"/>
      <c r="F581" s="98"/>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93"/>
      <c r="D582" s="98"/>
      <c r="E582" s="98"/>
      <c r="F582" s="98"/>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93"/>
      <c r="D583" s="98"/>
      <c r="E583" s="98"/>
      <c r="F583" s="98"/>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93"/>
      <c r="D584" s="98"/>
      <c r="E584" s="98"/>
      <c r="F584" s="98"/>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93"/>
      <c r="D585" s="98"/>
      <c r="E585" s="98"/>
      <c r="F585" s="98"/>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93"/>
      <c r="D586" s="98"/>
      <c r="E586" s="98"/>
      <c r="F586" s="98"/>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93"/>
      <c r="D587" s="98"/>
      <c r="E587" s="98"/>
      <c r="F587" s="98"/>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93"/>
      <c r="D588" s="98"/>
      <c r="E588" s="98"/>
      <c r="F588" s="98"/>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93"/>
      <c r="D589" s="98"/>
      <c r="E589" s="98"/>
      <c r="F589" s="98"/>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93"/>
      <c r="D590" s="98"/>
      <c r="E590" s="98"/>
      <c r="F590" s="98"/>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93"/>
      <c r="D591" s="98"/>
      <c r="E591" s="98"/>
      <c r="F591" s="98"/>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93"/>
      <c r="D592" s="98"/>
      <c r="E592" s="98"/>
      <c r="F592" s="98"/>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93"/>
      <c r="D593" s="98"/>
      <c r="E593" s="98"/>
      <c r="F593" s="98"/>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93"/>
      <c r="D594" s="98"/>
      <c r="E594" s="98"/>
      <c r="F594" s="98"/>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93"/>
      <c r="D595" s="98"/>
      <c r="E595" s="98"/>
      <c r="F595" s="98"/>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93"/>
      <c r="D596" s="98"/>
      <c r="E596" s="98"/>
      <c r="F596" s="98"/>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93"/>
      <c r="D597" s="98"/>
      <c r="E597" s="98"/>
      <c r="F597" s="98"/>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93"/>
      <c r="D598" s="98"/>
      <c r="E598" s="98"/>
      <c r="F598" s="98"/>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93"/>
      <c r="D599" s="98"/>
      <c r="E599" s="98"/>
      <c r="F599" s="98"/>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93"/>
      <c r="D600" s="98"/>
      <c r="E600" s="98"/>
      <c r="F600" s="98"/>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93"/>
      <c r="D601" s="98"/>
      <c r="E601" s="98"/>
      <c r="F601" s="98"/>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93"/>
      <c r="D602" s="98"/>
      <c r="E602" s="98"/>
      <c r="F602" s="98"/>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93"/>
      <c r="D603" s="98"/>
      <c r="E603" s="98"/>
      <c r="F603" s="98"/>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93"/>
      <c r="D604" s="98"/>
      <c r="E604" s="98"/>
      <c r="F604" s="98"/>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93"/>
      <c r="D605" s="98"/>
      <c r="E605" s="98"/>
      <c r="F605" s="98"/>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93"/>
      <c r="D606" s="98"/>
      <c r="E606" s="98"/>
      <c r="F606" s="98"/>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93"/>
      <c r="D607" s="98"/>
      <c r="E607" s="98"/>
      <c r="F607" s="98"/>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93"/>
      <c r="D608" s="98"/>
      <c r="E608" s="98"/>
      <c r="F608" s="98"/>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93"/>
      <c r="D609" s="98"/>
      <c r="E609" s="98"/>
      <c r="F609" s="98"/>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93"/>
      <c r="D610" s="98"/>
      <c r="E610" s="98"/>
      <c r="F610" s="98"/>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93"/>
      <c r="D611" s="98"/>
      <c r="E611" s="98"/>
      <c r="F611" s="98"/>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93"/>
      <c r="D612" s="98"/>
      <c r="E612" s="98"/>
      <c r="F612" s="98"/>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93"/>
      <c r="D613" s="98"/>
      <c r="E613" s="98"/>
      <c r="F613" s="98"/>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93"/>
      <c r="D614" s="98"/>
      <c r="E614" s="98"/>
      <c r="F614" s="98"/>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93"/>
      <c r="D615" s="98"/>
      <c r="E615" s="98"/>
      <c r="F615" s="98"/>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93"/>
      <c r="D616" s="98"/>
      <c r="E616" s="98"/>
      <c r="F616" s="98"/>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93"/>
      <c r="D617" s="98"/>
      <c r="E617" s="98"/>
      <c r="F617" s="98"/>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93"/>
      <c r="D618" s="98"/>
      <c r="E618" s="98"/>
      <c r="F618" s="98"/>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93"/>
      <c r="D619" s="98"/>
      <c r="E619" s="98"/>
      <c r="F619" s="98"/>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93"/>
      <c r="D620" s="98"/>
      <c r="E620" s="98"/>
      <c r="F620" s="98"/>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93"/>
      <c r="D621" s="98"/>
      <c r="E621" s="98"/>
      <c r="F621" s="98"/>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93"/>
      <c r="D622" s="98"/>
      <c r="E622" s="98"/>
      <c r="F622" s="98"/>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93"/>
      <c r="D623" s="98"/>
      <c r="E623" s="98"/>
      <c r="F623" s="98"/>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93"/>
      <c r="D624" s="98"/>
      <c r="E624" s="98"/>
      <c r="F624" s="98"/>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93"/>
      <c r="D625" s="98"/>
      <c r="E625" s="98"/>
      <c r="F625" s="98"/>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93"/>
      <c r="D626" s="98"/>
      <c r="E626" s="98"/>
      <c r="F626" s="98"/>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93"/>
      <c r="D627" s="98"/>
      <c r="E627" s="98"/>
      <c r="F627" s="98"/>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93"/>
      <c r="D628" s="98"/>
      <c r="E628" s="98"/>
      <c r="F628" s="98"/>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93"/>
      <c r="D629" s="98"/>
      <c r="E629" s="98"/>
      <c r="F629" s="98"/>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93"/>
      <c r="D630" s="98"/>
      <c r="E630" s="98"/>
      <c r="F630" s="98"/>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93"/>
      <c r="D631" s="98"/>
      <c r="E631" s="98"/>
      <c r="F631" s="98"/>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93"/>
      <c r="D632" s="98"/>
      <c r="E632" s="98"/>
      <c r="F632" s="98"/>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93"/>
      <c r="D633" s="98"/>
      <c r="E633" s="98"/>
      <c r="F633" s="98"/>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93"/>
      <c r="D634" s="98"/>
      <c r="E634" s="98"/>
      <c r="F634" s="98"/>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93"/>
      <c r="D635" s="98"/>
      <c r="E635" s="98"/>
      <c r="F635" s="98"/>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93"/>
      <c r="D636" s="98"/>
      <c r="E636" s="98"/>
      <c r="F636" s="98"/>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93"/>
      <c r="D637" s="98"/>
      <c r="E637" s="98"/>
      <c r="F637" s="98"/>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93"/>
      <c r="D638" s="98"/>
      <c r="E638" s="98"/>
      <c r="F638" s="98"/>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93"/>
      <c r="D639" s="98"/>
      <c r="E639" s="98"/>
      <c r="F639" s="98"/>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93"/>
      <c r="D640" s="98"/>
      <c r="E640" s="98"/>
      <c r="F640" s="98"/>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93"/>
      <c r="D641" s="98"/>
      <c r="E641" s="98"/>
      <c r="F641" s="98"/>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93"/>
      <c r="D642" s="98"/>
      <c r="E642" s="98"/>
      <c r="F642" s="98"/>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93"/>
      <c r="D643" s="98"/>
      <c r="E643" s="98"/>
      <c r="F643" s="98"/>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93"/>
      <c r="D644" s="98"/>
      <c r="E644" s="98"/>
      <c r="F644" s="98"/>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93"/>
      <c r="D645" s="98"/>
      <c r="E645" s="98"/>
      <c r="F645" s="98"/>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93"/>
      <c r="D646" s="98"/>
      <c r="E646" s="98"/>
      <c r="F646" s="98"/>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93"/>
      <c r="D647" s="98"/>
      <c r="E647" s="98"/>
      <c r="F647" s="98"/>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93"/>
      <c r="D648" s="98"/>
      <c r="E648" s="98"/>
      <c r="F648" s="98"/>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93"/>
      <c r="D649" s="98"/>
      <c r="E649" s="98"/>
      <c r="F649" s="98"/>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93"/>
      <c r="D650" s="98"/>
      <c r="E650" s="98"/>
      <c r="F650" s="98"/>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93"/>
      <c r="D651" s="98"/>
      <c r="E651" s="98"/>
      <c r="F651" s="98"/>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93"/>
      <c r="D652" s="98"/>
      <c r="E652" s="98"/>
      <c r="F652" s="98"/>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93"/>
      <c r="D653" s="98"/>
      <c r="E653" s="98"/>
      <c r="F653" s="98"/>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93"/>
      <c r="D654" s="98"/>
      <c r="E654" s="98"/>
      <c r="F654" s="98"/>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93"/>
      <c r="D655" s="98"/>
      <c r="E655" s="98"/>
      <c r="F655" s="98"/>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93"/>
      <c r="D656" s="98"/>
      <c r="E656" s="98"/>
      <c r="F656" s="98"/>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93"/>
      <c r="D657" s="98"/>
      <c r="E657" s="98"/>
      <c r="F657" s="98"/>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93"/>
      <c r="D658" s="98"/>
      <c r="E658" s="98"/>
      <c r="F658" s="98"/>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93"/>
      <c r="D659" s="98"/>
      <c r="E659" s="98"/>
      <c r="F659" s="98"/>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93"/>
      <c r="D660" s="98"/>
      <c r="E660" s="98"/>
      <c r="F660" s="98"/>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93"/>
      <c r="D661" s="98"/>
      <c r="E661" s="98"/>
      <c r="F661" s="98"/>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93"/>
      <c r="D662" s="98"/>
      <c r="E662" s="98"/>
      <c r="F662" s="98"/>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93"/>
      <c r="D663" s="98"/>
      <c r="E663" s="98"/>
      <c r="F663" s="98"/>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93"/>
      <c r="D664" s="98"/>
      <c r="E664" s="98"/>
      <c r="F664" s="98"/>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93"/>
      <c r="D665" s="98"/>
      <c r="E665" s="98"/>
      <c r="F665" s="98"/>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93"/>
      <c r="D666" s="98"/>
      <c r="E666" s="98"/>
      <c r="F666" s="98"/>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93"/>
      <c r="D667" s="98"/>
      <c r="E667" s="98"/>
      <c r="F667" s="98"/>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93"/>
      <c r="D668" s="98"/>
      <c r="E668" s="98"/>
      <c r="F668" s="98"/>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93"/>
      <c r="D669" s="98"/>
      <c r="E669" s="98"/>
      <c r="F669" s="98"/>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93"/>
      <c r="D670" s="98"/>
      <c r="E670" s="98"/>
      <c r="F670" s="98"/>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93"/>
      <c r="D671" s="98"/>
      <c r="E671" s="98"/>
      <c r="F671" s="98"/>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93"/>
      <c r="D672" s="98"/>
      <c r="E672" s="98"/>
      <c r="F672" s="98"/>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93"/>
      <c r="D673" s="98"/>
      <c r="E673" s="98"/>
      <c r="F673" s="98"/>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93"/>
      <c r="D674" s="98"/>
      <c r="E674" s="98"/>
      <c r="F674" s="98"/>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93"/>
      <c r="D675" s="98"/>
      <c r="E675" s="98"/>
      <c r="F675" s="98"/>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93"/>
      <c r="D676" s="98"/>
      <c r="E676" s="98"/>
      <c r="F676" s="98"/>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93"/>
      <c r="D677" s="98"/>
      <c r="E677" s="98"/>
      <c r="F677" s="98"/>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93"/>
      <c r="D678" s="98"/>
      <c r="E678" s="98"/>
      <c r="F678" s="98"/>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93"/>
      <c r="D679" s="98"/>
      <c r="E679" s="98"/>
      <c r="F679" s="98"/>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93"/>
      <c r="D680" s="98"/>
      <c r="E680" s="98"/>
      <c r="F680" s="98"/>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93"/>
      <c r="D681" s="98"/>
      <c r="E681" s="98"/>
      <c r="F681" s="98"/>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93"/>
      <c r="D682" s="98"/>
      <c r="E682" s="98"/>
      <c r="F682" s="98"/>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93"/>
      <c r="D683" s="98"/>
      <c r="E683" s="98"/>
      <c r="F683" s="98"/>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93"/>
      <c r="D684" s="98"/>
      <c r="E684" s="98"/>
      <c r="F684" s="98"/>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93"/>
      <c r="D685" s="98"/>
      <c r="E685" s="98"/>
      <c r="F685" s="98"/>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93"/>
      <c r="D686" s="98"/>
      <c r="E686" s="98"/>
      <c r="F686" s="98"/>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93"/>
      <c r="D687" s="98"/>
      <c r="E687" s="98"/>
      <c r="F687" s="98"/>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93"/>
      <c r="D688" s="98"/>
      <c r="E688" s="98"/>
      <c r="F688" s="98"/>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93"/>
      <c r="D689" s="98"/>
      <c r="E689" s="98"/>
      <c r="F689" s="98"/>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93"/>
      <c r="D690" s="98"/>
      <c r="E690" s="98"/>
      <c r="F690" s="98"/>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93"/>
      <c r="D691" s="98"/>
      <c r="E691" s="98"/>
      <c r="F691" s="98"/>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93"/>
      <c r="D692" s="98"/>
      <c r="E692" s="98"/>
      <c r="F692" s="98"/>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93"/>
      <c r="D693" s="98"/>
      <c r="E693" s="98"/>
      <c r="F693" s="98"/>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93"/>
      <c r="D694" s="98"/>
      <c r="E694" s="98"/>
      <c r="F694" s="98"/>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93"/>
      <c r="D695" s="98"/>
      <c r="E695" s="98"/>
      <c r="F695" s="98"/>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93"/>
      <c r="D696" s="98"/>
      <c r="E696" s="98"/>
      <c r="F696" s="98"/>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93"/>
      <c r="D697" s="98"/>
      <c r="E697" s="98"/>
      <c r="F697" s="98"/>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93"/>
      <c r="D698" s="98"/>
      <c r="E698" s="98"/>
      <c r="F698" s="98"/>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93"/>
      <c r="D699" s="98"/>
      <c r="E699" s="98"/>
      <c r="F699" s="98"/>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93"/>
      <c r="D700" s="98"/>
      <c r="E700" s="98"/>
      <c r="F700" s="98"/>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93"/>
      <c r="D701" s="98"/>
      <c r="E701" s="98"/>
      <c r="F701" s="98"/>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93"/>
      <c r="D702" s="98"/>
      <c r="E702" s="98"/>
      <c r="F702" s="98"/>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93"/>
      <c r="D703" s="98"/>
      <c r="E703" s="98"/>
      <c r="F703" s="98"/>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93"/>
      <c r="D704" s="98"/>
      <c r="E704" s="98"/>
      <c r="F704" s="98"/>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93"/>
      <c r="D705" s="98"/>
      <c r="E705" s="98"/>
      <c r="F705" s="98"/>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93"/>
      <c r="D706" s="98"/>
      <c r="E706" s="98"/>
      <c r="F706" s="98"/>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93"/>
      <c r="D707" s="98"/>
      <c r="E707" s="98"/>
      <c r="F707" s="98"/>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93"/>
      <c r="D708" s="98"/>
      <c r="E708" s="98"/>
      <c r="F708" s="98"/>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93"/>
      <c r="D709" s="98"/>
      <c r="E709" s="98"/>
      <c r="F709" s="98"/>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93"/>
      <c r="D710" s="98"/>
      <c r="E710" s="98"/>
      <c r="F710" s="98"/>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93"/>
      <c r="D711" s="98"/>
      <c r="E711" s="98"/>
      <c r="F711" s="98"/>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93"/>
      <c r="D712" s="98"/>
      <c r="E712" s="98"/>
      <c r="F712" s="98"/>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93"/>
      <c r="D713" s="98"/>
      <c r="E713" s="98"/>
      <c r="F713" s="98"/>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93"/>
      <c r="D714" s="98"/>
      <c r="E714" s="98"/>
      <c r="F714" s="98"/>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93"/>
      <c r="D715" s="98"/>
      <c r="E715" s="98"/>
      <c r="F715" s="98"/>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93"/>
      <c r="D716" s="98"/>
      <c r="E716" s="98"/>
      <c r="F716" s="98"/>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93"/>
      <c r="D717" s="98"/>
      <c r="E717" s="98"/>
      <c r="F717" s="98"/>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93"/>
      <c r="D718" s="98"/>
      <c r="E718" s="98"/>
      <c r="F718" s="98"/>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93"/>
      <c r="D719" s="98"/>
      <c r="E719" s="98"/>
      <c r="F719" s="98"/>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93"/>
      <c r="D720" s="98"/>
      <c r="E720" s="98"/>
      <c r="F720" s="98"/>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93"/>
      <c r="D721" s="98"/>
      <c r="E721" s="98"/>
      <c r="F721" s="98"/>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93"/>
      <c r="D722" s="98"/>
      <c r="E722" s="98"/>
      <c r="F722" s="98"/>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93"/>
      <c r="D723" s="98"/>
      <c r="E723" s="98"/>
      <c r="F723" s="98"/>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93"/>
      <c r="D724" s="98"/>
      <c r="E724" s="98"/>
      <c r="F724" s="98"/>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93"/>
      <c r="D725" s="98"/>
      <c r="E725" s="98"/>
      <c r="F725" s="98"/>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93"/>
      <c r="D726" s="98"/>
      <c r="E726" s="98"/>
      <c r="F726" s="98"/>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93"/>
      <c r="D727" s="98"/>
      <c r="E727" s="98"/>
      <c r="F727" s="98"/>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93"/>
      <c r="D728" s="98"/>
      <c r="E728" s="98"/>
      <c r="F728" s="98"/>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93"/>
      <c r="D729" s="98"/>
      <c r="E729" s="98"/>
      <c r="F729" s="98"/>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93"/>
      <c r="D730" s="98"/>
      <c r="E730" s="98"/>
      <c r="F730" s="98"/>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93"/>
      <c r="D731" s="98"/>
      <c r="E731" s="98"/>
      <c r="F731" s="98"/>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93"/>
      <c r="D732" s="98"/>
      <c r="E732" s="98"/>
      <c r="F732" s="98"/>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93"/>
      <c r="D733" s="98"/>
      <c r="E733" s="98"/>
      <c r="F733" s="98"/>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93"/>
      <c r="D734" s="98"/>
      <c r="E734" s="98"/>
      <c r="F734" s="98"/>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93"/>
      <c r="D735" s="98"/>
      <c r="E735" s="98"/>
      <c r="F735" s="98"/>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93"/>
      <c r="D736" s="98"/>
      <c r="E736" s="98"/>
      <c r="F736" s="98"/>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93"/>
      <c r="D737" s="98"/>
      <c r="E737" s="98"/>
      <c r="F737" s="98"/>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93"/>
      <c r="D738" s="98"/>
      <c r="E738" s="98"/>
      <c r="F738" s="98"/>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93"/>
      <c r="D739" s="98"/>
      <c r="E739" s="98"/>
      <c r="F739" s="98"/>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93"/>
      <c r="D740" s="98"/>
      <c r="E740" s="98"/>
      <c r="F740" s="98"/>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93"/>
      <c r="D741" s="98"/>
      <c r="E741" s="98"/>
      <c r="F741" s="98"/>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93"/>
      <c r="D742" s="98"/>
      <c r="E742" s="98"/>
      <c r="F742" s="98"/>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93"/>
      <c r="D743" s="98"/>
      <c r="E743" s="98"/>
      <c r="F743" s="98"/>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93"/>
      <c r="D744" s="98"/>
      <c r="E744" s="98"/>
      <c r="F744" s="98"/>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93"/>
      <c r="D745" s="98"/>
      <c r="E745" s="98"/>
      <c r="F745" s="98"/>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93"/>
      <c r="D746" s="98"/>
      <c r="E746" s="98"/>
      <c r="F746" s="98"/>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93"/>
      <c r="D747" s="98"/>
      <c r="E747" s="98"/>
      <c r="F747" s="98"/>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93"/>
      <c r="D748" s="98"/>
      <c r="E748" s="98"/>
      <c r="F748" s="98"/>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93"/>
      <c r="D749" s="98"/>
      <c r="E749" s="98"/>
      <c r="F749" s="98"/>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93"/>
      <c r="D750" s="98"/>
      <c r="E750" s="98"/>
      <c r="F750" s="98"/>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93"/>
      <c r="D751" s="98"/>
      <c r="E751" s="98"/>
      <c r="F751" s="98"/>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93"/>
      <c r="D752" s="98"/>
      <c r="E752" s="98"/>
      <c r="F752" s="98"/>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93"/>
      <c r="D753" s="98"/>
      <c r="E753" s="98"/>
      <c r="F753" s="98"/>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93"/>
      <c r="D754" s="98"/>
      <c r="E754" s="98"/>
      <c r="F754" s="98"/>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93"/>
      <c r="D755" s="98"/>
      <c r="E755" s="98"/>
      <c r="F755" s="98"/>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93"/>
      <c r="D756" s="98"/>
      <c r="E756" s="98"/>
      <c r="F756" s="98"/>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93"/>
      <c r="D757" s="98"/>
      <c r="E757" s="98"/>
      <c r="F757" s="98"/>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93"/>
      <c r="D758" s="98"/>
      <c r="E758" s="98"/>
      <c r="F758" s="98"/>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93"/>
      <c r="D759" s="98"/>
      <c r="E759" s="98"/>
      <c r="F759" s="98"/>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93"/>
      <c r="D760" s="98"/>
      <c r="E760" s="98"/>
      <c r="F760" s="98"/>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93"/>
      <c r="D761" s="98"/>
      <c r="E761" s="98"/>
      <c r="F761" s="98"/>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93"/>
      <c r="D762" s="98"/>
      <c r="E762" s="98"/>
      <c r="F762" s="98"/>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93"/>
      <c r="D763" s="98"/>
      <c r="E763" s="98"/>
      <c r="F763" s="98"/>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93"/>
      <c r="D764" s="98"/>
      <c r="E764" s="98"/>
      <c r="F764" s="98"/>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93"/>
      <c r="D765" s="98"/>
      <c r="E765" s="98"/>
      <c r="F765" s="98"/>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93"/>
      <c r="D766" s="98"/>
      <c r="E766" s="98"/>
      <c r="F766" s="98"/>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93"/>
      <c r="D767" s="98"/>
      <c r="E767" s="98"/>
      <c r="F767" s="98"/>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93"/>
      <c r="D768" s="98"/>
      <c r="E768" s="98"/>
      <c r="F768" s="98"/>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93"/>
      <c r="D769" s="98"/>
      <c r="E769" s="98"/>
      <c r="F769" s="98"/>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93"/>
      <c r="D770" s="98"/>
      <c r="E770" s="98"/>
      <c r="F770" s="98"/>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93"/>
      <c r="D771" s="98"/>
      <c r="E771" s="98"/>
      <c r="F771" s="98"/>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93"/>
      <c r="D772" s="98"/>
      <c r="E772" s="98"/>
      <c r="F772" s="98"/>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93"/>
      <c r="D773" s="98"/>
      <c r="E773" s="98"/>
      <c r="F773" s="98"/>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93"/>
      <c r="D774" s="98"/>
      <c r="E774" s="98"/>
      <c r="F774" s="98"/>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93"/>
      <c r="D775" s="98"/>
      <c r="E775" s="98"/>
      <c r="F775" s="98"/>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93"/>
      <c r="D776" s="98"/>
      <c r="E776" s="98"/>
      <c r="F776" s="98"/>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93"/>
      <c r="D777" s="98"/>
      <c r="E777" s="98"/>
      <c r="F777" s="98"/>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93"/>
      <c r="D778" s="98"/>
      <c r="E778" s="98"/>
      <c r="F778" s="98"/>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93"/>
      <c r="D779" s="98"/>
      <c r="E779" s="98"/>
      <c r="F779" s="98"/>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93"/>
      <c r="D780" s="98"/>
      <c r="E780" s="98"/>
      <c r="F780" s="98"/>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93"/>
      <c r="D781" s="98"/>
      <c r="E781" s="98"/>
      <c r="F781" s="98"/>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93"/>
      <c r="D782" s="98"/>
      <c r="E782" s="98"/>
      <c r="F782" s="98"/>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93"/>
      <c r="D783" s="98"/>
      <c r="E783" s="98"/>
      <c r="F783" s="98"/>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93"/>
      <c r="D784" s="98"/>
      <c r="E784" s="98"/>
      <c r="F784" s="98"/>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93"/>
      <c r="D785" s="98"/>
      <c r="E785" s="98"/>
      <c r="F785" s="98"/>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93"/>
      <c r="D786" s="98"/>
      <c r="E786" s="98"/>
      <c r="F786" s="98"/>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93"/>
      <c r="D787" s="98"/>
      <c r="E787" s="98"/>
      <c r="F787" s="98"/>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93"/>
      <c r="D788" s="98"/>
      <c r="E788" s="98"/>
      <c r="F788" s="98"/>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93"/>
      <c r="D789" s="98"/>
      <c r="E789" s="98"/>
      <c r="F789" s="98"/>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93"/>
      <c r="D790" s="98"/>
      <c r="E790" s="98"/>
      <c r="F790" s="98"/>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93"/>
      <c r="D791" s="98"/>
      <c r="E791" s="98"/>
      <c r="F791" s="98"/>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93"/>
      <c r="D792" s="98"/>
      <c r="E792" s="98"/>
      <c r="F792" s="98"/>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93"/>
      <c r="D793" s="98"/>
      <c r="E793" s="98"/>
      <c r="F793" s="98"/>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93"/>
      <c r="D794" s="98"/>
      <c r="E794" s="98"/>
      <c r="F794" s="98"/>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93"/>
      <c r="D795" s="98"/>
      <c r="E795" s="98"/>
      <c r="F795" s="98"/>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93"/>
      <c r="D796" s="98"/>
      <c r="E796" s="98"/>
      <c r="F796" s="98"/>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93"/>
      <c r="D797" s="98"/>
      <c r="E797" s="98"/>
      <c r="F797" s="98"/>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93"/>
      <c r="D798" s="98"/>
      <c r="E798" s="98"/>
      <c r="F798" s="98"/>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93"/>
      <c r="D799" s="98"/>
      <c r="E799" s="98"/>
      <c r="F799" s="98"/>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93"/>
      <c r="D800" s="98"/>
      <c r="E800" s="98"/>
      <c r="F800" s="98"/>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93"/>
      <c r="D801" s="98"/>
      <c r="E801" s="98"/>
      <c r="F801" s="98"/>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93"/>
      <c r="D802" s="98"/>
      <c r="E802" s="98"/>
      <c r="F802" s="98"/>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93"/>
      <c r="D803" s="98"/>
      <c r="E803" s="98"/>
      <c r="F803" s="98"/>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93"/>
      <c r="D804" s="98"/>
      <c r="E804" s="98"/>
      <c r="F804" s="98"/>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93"/>
      <c r="D805" s="98"/>
      <c r="E805" s="98"/>
      <c r="F805" s="98"/>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93"/>
      <c r="D806" s="98"/>
      <c r="E806" s="98"/>
      <c r="F806" s="98"/>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93"/>
      <c r="D807" s="98"/>
      <c r="E807" s="98"/>
      <c r="F807" s="98"/>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93"/>
      <c r="D808" s="98"/>
      <c r="E808" s="98"/>
      <c r="F808" s="98"/>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93"/>
      <c r="D809" s="98"/>
      <c r="E809" s="98"/>
      <c r="F809" s="98"/>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93"/>
      <c r="D810" s="98"/>
      <c r="E810" s="98"/>
      <c r="F810" s="98"/>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93"/>
      <c r="D811" s="98"/>
      <c r="E811" s="98"/>
      <c r="F811" s="98"/>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93"/>
      <c r="D812" s="98"/>
      <c r="E812" s="98"/>
      <c r="F812" s="98"/>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93"/>
      <c r="D813" s="98"/>
      <c r="E813" s="98"/>
      <c r="F813" s="98"/>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93"/>
      <c r="D814" s="98"/>
      <c r="E814" s="98"/>
      <c r="F814" s="98"/>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93"/>
      <c r="D815" s="98"/>
      <c r="E815" s="98"/>
      <c r="F815" s="98"/>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93"/>
      <c r="D816" s="98"/>
      <c r="E816" s="98"/>
      <c r="F816" s="98"/>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93"/>
      <c r="D817" s="98"/>
      <c r="E817" s="98"/>
      <c r="F817" s="98"/>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93"/>
      <c r="D818" s="98"/>
      <c r="E818" s="98"/>
      <c r="F818" s="98"/>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93"/>
      <c r="D819" s="98"/>
      <c r="E819" s="98"/>
      <c r="F819" s="98"/>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93"/>
      <c r="D820" s="98"/>
      <c r="E820" s="98"/>
      <c r="F820" s="98"/>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93"/>
      <c r="D821" s="98"/>
      <c r="E821" s="98"/>
      <c r="F821" s="98"/>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93"/>
      <c r="D822" s="98"/>
      <c r="E822" s="98"/>
      <c r="F822" s="98"/>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93"/>
      <c r="D823" s="98"/>
      <c r="E823" s="98"/>
      <c r="F823" s="98"/>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93"/>
      <c r="D824" s="98"/>
      <c r="E824" s="98"/>
      <c r="F824" s="98"/>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93"/>
      <c r="D825" s="98"/>
      <c r="E825" s="98"/>
      <c r="F825" s="98"/>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93"/>
      <c r="D826" s="98"/>
      <c r="E826" s="98"/>
      <c r="F826" s="98"/>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93"/>
      <c r="D827" s="98"/>
      <c r="E827" s="98"/>
      <c r="F827" s="98"/>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93"/>
      <c r="D828" s="98"/>
      <c r="E828" s="98"/>
      <c r="F828" s="98"/>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93"/>
      <c r="D829" s="98"/>
      <c r="E829" s="98"/>
      <c r="F829" s="98"/>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93"/>
      <c r="D830" s="98"/>
      <c r="E830" s="98"/>
      <c r="F830" s="98"/>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93"/>
      <c r="D831" s="98"/>
      <c r="E831" s="98"/>
      <c r="F831" s="98"/>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93"/>
      <c r="D832" s="98"/>
      <c r="E832" s="98"/>
      <c r="F832" s="98"/>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93"/>
      <c r="D833" s="98"/>
      <c r="E833" s="98"/>
      <c r="F833" s="98"/>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93"/>
      <c r="D834" s="98"/>
      <c r="E834" s="98"/>
      <c r="F834" s="98"/>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93"/>
      <c r="D835" s="98"/>
      <c r="E835" s="98"/>
      <c r="F835" s="98"/>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93"/>
      <c r="D836" s="98"/>
      <c r="E836" s="98"/>
      <c r="F836" s="98"/>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93"/>
      <c r="D837" s="98"/>
      <c r="E837" s="98"/>
      <c r="F837" s="98"/>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93"/>
      <c r="D838" s="98"/>
      <c r="E838" s="98"/>
      <c r="F838" s="98"/>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93"/>
      <c r="D839" s="98"/>
      <c r="E839" s="98"/>
      <c r="F839" s="98"/>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93"/>
      <c r="D840" s="98"/>
      <c r="E840" s="98"/>
      <c r="F840" s="98"/>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93"/>
      <c r="D841" s="98"/>
      <c r="E841" s="98"/>
      <c r="F841" s="98"/>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93"/>
      <c r="D842" s="98"/>
      <c r="E842" s="98"/>
      <c r="F842" s="98"/>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93"/>
      <c r="D843" s="98"/>
      <c r="E843" s="98"/>
      <c r="F843" s="98"/>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93"/>
      <c r="D844" s="98"/>
      <c r="E844" s="98"/>
      <c r="F844" s="98"/>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93"/>
      <c r="D845" s="98"/>
      <c r="E845" s="98"/>
      <c r="F845" s="98"/>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93"/>
      <c r="D846" s="98"/>
      <c r="E846" s="98"/>
      <c r="F846" s="98"/>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93"/>
      <c r="D847" s="98"/>
      <c r="E847" s="98"/>
      <c r="F847" s="98"/>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93"/>
      <c r="D848" s="98"/>
      <c r="E848" s="98"/>
      <c r="F848" s="98"/>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93"/>
      <c r="D849" s="98"/>
      <c r="E849" s="98"/>
      <c r="F849" s="98"/>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93"/>
      <c r="D850" s="98"/>
      <c r="E850" s="98"/>
      <c r="F850" s="98"/>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93"/>
      <c r="D851" s="98"/>
      <c r="E851" s="98"/>
      <c r="F851" s="98"/>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93"/>
      <c r="D852" s="98"/>
      <c r="E852" s="98"/>
      <c r="F852" s="98"/>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93"/>
      <c r="D853" s="98"/>
      <c r="E853" s="98"/>
      <c r="F853" s="98"/>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93"/>
      <c r="D854" s="98"/>
      <c r="E854" s="98"/>
      <c r="F854" s="98"/>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93"/>
      <c r="D855" s="98"/>
      <c r="E855" s="98"/>
      <c r="F855" s="98"/>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93"/>
      <c r="D856" s="98"/>
      <c r="E856" s="98"/>
      <c r="F856" s="98"/>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93"/>
      <c r="D857" s="98"/>
      <c r="E857" s="98"/>
      <c r="F857" s="98"/>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93"/>
      <c r="D858" s="98"/>
      <c r="E858" s="98"/>
      <c r="F858" s="98"/>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93"/>
      <c r="D859" s="98"/>
      <c r="E859" s="98"/>
      <c r="F859" s="98"/>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93"/>
      <c r="D860" s="98"/>
      <c r="E860" s="98"/>
      <c r="F860" s="98"/>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93"/>
      <c r="D861" s="98"/>
      <c r="E861" s="98"/>
      <c r="F861" s="98"/>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93"/>
      <c r="D862" s="98"/>
      <c r="E862" s="98"/>
      <c r="F862" s="98"/>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93"/>
      <c r="D863" s="98"/>
      <c r="E863" s="98"/>
      <c r="F863" s="98"/>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93"/>
      <c r="D864" s="98"/>
      <c r="E864" s="98"/>
      <c r="F864" s="98"/>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93"/>
      <c r="D865" s="98"/>
      <c r="E865" s="98"/>
      <c r="F865" s="98"/>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93"/>
      <c r="D866" s="98"/>
      <c r="E866" s="98"/>
      <c r="F866" s="98"/>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93"/>
      <c r="D867" s="98"/>
      <c r="E867" s="98"/>
      <c r="F867" s="98"/>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93"/>
      <c r="D868" s="98"/>
      <c r="E868" s="98"/>
      <c r="F868" s="98"/>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93"/>
      <c r="D869" s="98"/>
      <c r="E869" s="98"/>
      <c r="F869" s="98"/>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93"/>
      <c r="D870" s="98"/>
      <c r="E870" s="98"/>
      <c r="F870" s="98"/>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93"/>
      <c r="D871" s="98"/>
      <c r="E871" s="98"/>
      <c r="F871" s="98"/>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93"/>
      <c r="D872" s="98"/>
      <c r="E872" s="98"/>
      <c r="F872" s="98"/>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93"/>
      <c r="D873" s="98"/>
      <c r="E873" s="98"/>
      <c r="F873" s="98"/>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93"/>
      <c r="D874" s="98"/>
      <c r="E874" s="98"/>
      <c r="F874" s="98"/>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93"/>
      <c r="D875" s="98"/>
      <c r="E875" s="98"/>
      <c r="F875" s="98"/>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93"/>
      <c r="D876" s="98"/>
      <c r="E876" s="98"/>
      <c r="F876" s="98"/>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93"/>
      <c r="D877" s="98"/>
      <c r="E877" s="98"/>
      <c r="F877" s="98"/>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93"/>
      <c r="D878" s="98"/>
      <c r="E878" s="98"/>
      <c r="F878" s="98"/>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93"/>
      <c r="D879" s="98"/>
      <c r="E879" s="98"/>
      <c r="F879" s="98"/>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93"/>
      <c r="D880" s="98"/>
      <c r="E880" s="98"/>
      <c r="F880" s="98"/>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93"/>
      <c r="D881" s="98"/>
      <c r="E881" s="98"/>
      <c r="F881" s="98"/>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93"/>
      <c r="D882" s="98"/>
      <c r="E882" s="98"/>
      <c r="F882" s="98"/>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93"/>
      <c r="D883" s="98"/>
      <c r="E883" s="98"/>
      <c r="F883" s="98"/>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93"/>
      <c r="D884" s="98"/>
      <c r="E884" s="98"/>
      <c r="F884" s="98"/>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93"/>
      <c r="D885" s="98"/>
      <c r="E885" s="98"/>
      <c r="F885" s="98"/>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93"/>
      <c r="D886" s="98"/>
      <c r="E886" s="98"/>
      <c r="F886" s="98"/>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93"/>
      <c r="D887" s="98"/>
      <c r="E887" s="98"/>
      <c r="F887" s="98"/>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93"/>
      <c r="D888" s="98"/>
      <c r="E888" s="98"/>
      <c r="F888" s="98"/>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93"/>
      <c r="D889" s="98"/>
      <c r="E889" s="98"/>
      <c r="F889" s="98"/>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93"/>
      <c r="D890" s="98"/>
      <c r="E890" s="98"/>
      <c r="F890" s="98"/>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93"/>
      <c r="D891" s="98"/>
      <c r="E891" s="98"/>
      <c r="F891" s="98"/>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93"/>
      <c r="D892" s="98"/>
      <c r="E892" s="98"/>
      <c r="F892" s="98"/>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93"/>
      <c r="D893" s="98"/>
      <c r="E893" s="98"/>
      <c r="F893" s="98"/>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93"/>
      <c r="D894" s="98"/>
      <c r="E894" s="98"/>
      <c r="F894" s="98"/>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93"/>
      <c r="D895" s="98"/>
      <c r="E895" s="98"/>
      <c r="F895" s="98"/>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93"/>
      <c r="D896" s="98"/>
      <c r="E896" s="98"/>
      <c r="F896" s="98"/>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93"/>
      <c r="D897" s="98"/>
      <c r="E897" s="98"/>
      <c r="F897" s="98"/>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93"/>
      <c r="D898" s="98"/>
      <c r="E898" s="98"/>
      <c r="F898" s="98"/>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93"/>
      <c r="D899" s="98"/>
      <c r="E899" s="98"/>
      <c r="F899" s="98"/>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93"/>
      <c r="D900" s="98"/>
      <c r="E900" s="98"/>
      <c r="F900" s="98"/>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93"/>
      <c r="D901" s="98"/>
      <c r="E901" s="98"/>
      <c r="F901" s="98"/>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93"/>
      <c r="D902" s="98"/>
      <c r="E902" s="98"/>
      <c r="F902" s="98"/>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93"/>
      <c r="D903" s="98"/>
      <c r="E903" s="98"/>
      <c r="F903" s="98"/>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93"/>
      <c r="D904" s="98"/>
      <c r="E904" s="98"/>
      <c r="F904" s="98"/>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93"/>
      <c r="D905" s="98"/>
      <c r="E905" s="98"/>
      <c r="F905" s="98"/>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93"/>
      <c r="D906" s="98"/>
      <c r="E906" s="98"/>
      <c r="F906" s="98"/>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93"/>
      <c r="D907" s="98"/>
      <c r="E907" s="98"/>
      <c r="F907" s="98"/>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93"/>
      <c r="D908" s="98"/>
      <c r="E908" s="98"/>
      <c r="F908" s="98"/>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93"/>
      <c r="D909" s="98"/>
      <c r="E909" s="98"/>
      <c r="F909" s="98"/>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93"/>
      <c r="D910" s="98"/>
      <c r="E910" s="98"/>
      <c r="F910" s="98"/>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93"/>
      <c r="D911" s="98"/>
      <c r="E911" s="98"/>
      <c r="F911" s="98"/>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93"/>
      <c r="D912" s="98"/>
      <c r="E912" s="98"/>
      <c r="F912" s="98"/>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93"/>
      <c r="D913" s="98"/>
      <c r="E913" s="98"/>
      <c r="F913" s="98"/>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93"/>
      <c r="D914" s="98"/>
      <c r="E914" s="98"/>
      <c r="F914" s="98"/>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93"/>
      <c r="D915" s="98"/>
      <c r="E915" s="98"/>
      <c r="F915" s="98"/>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93"/>
      <c r="D916" s="98"/>
      <c r="E916" s="98"/>
      <c r="F916" s="98"/>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93"/>
      <c r="D917" s="98"/>
      <c r="E917" s="98"/>
      <c r="F917" s="98"/>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93"/>
      <c r="D918" s="98"/>
      <c r="E918" s="98"/>
      <c r="F918" s="98"/>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93"/>
      <c r="D919" s="98"/>
      <c r="E919" s="98"/>
      <c r="F919" s="98"/>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93"/>
      <c r="D920" s="98"/>
      <c r="E920" s="98"/>
      <c r="F920" s="98"/>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93"/>
      <c r="D921" s="98"/>
      <c r="E921" s="98"/>
      <c r="F921" s="98"/>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93"/>
      <c r="D922" s="98"/>
      <c r="E922" s="98"/>
      <c r="F922" s="98"/>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93"/>
      <c r="D923" s="98"/>
      <c r="E923" s="98"/>
      <c r="F923" s="98"/>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93"/>
      <c r="D924" s="98"/>
      <c r="E924" s="98"/>
      <c r="F924" s="98"/>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93"/>
      <c r="D925" s="98"/>
      <c r="E925" s="98"/>
      <c r="F925" s="98"/>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93"/>
      <c r="D926" s="98"/>
      <c r="E926" s="98"/>
      <c r="F926" s="98"/>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93"/>
      <c r="D927" s="98"/>
      <c r="E927" s="98"/>
      <c r="F927" s="98"/>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93"/>
      <c r="D928" s="98"/>
      <c r="E928" s="98"/>
      <c r="F928" s="98"/>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93"/>
      <c r="D929" s="98"/>
      <c r="E929" s="98"/>
      <c r="F929" s="98"/>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93"/>
      <c r="D930" s="98"/>
      <c r="E930" s="98"/>
      <c r="F930" s="98"/>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93"/>
      <c r="D931" s="98"/>
      <c r="E931" s="98"/>
      <c r="F931" s="98"/>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93"/>
      <c r="D932" s="98"/>
      <c r="E932" s="98"/>
      <c r="F932" s="98"/>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93"/>
      <c r="D933" s="98"/>
      <c r="E933" s="98"/>
      <c r="F933" s="98"/>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93"/>
      <c r="D934" s="98"/>
      <c r="E934" s="98"/>
      <c r="F934" s="98"/>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93"/>
      <c r="D935" s="98"/>
      <c r="E935" s="98"/>
      <c r="F935" s="98"/>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93"/>
      <c r="D936" s="98"/>
      <c r="E936" s="98"/>
      <c r="F936" s="98"/>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93"/>
      <c r="D937" s="98"/>
      <c r="E937" s="98"/>
      <c r="F937" s="98"/>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93"/>
      <c r="D938" s="98"/>
      <c r="E938" s="98"/>
      <c r="F938" s="98"/>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93"/>
      <c r="D939" s="98"/>
      <c r="E939" s="98"/>
      <c r="F939" s="98"/>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93"/>
      <c r="D940" s="98"/>
      <c r="E940" s="98"/>
      <c r="F940" s="98"/>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93"/>
      <c r="D941" s="98"/>
      <c r="E941" s="98"/>
      <c r="F941" s="98"/>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93"/>
      <c r="D942" s="98"/>
      <c r="E942" s="98"/>
      <c r="F942" s="98"/>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93"/>
      <c r="D943" s="98"/>
      <c r="E943" s="98"/>
      <c r="F943" s="98"/>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93"/>
      <c r="D944" s="98"/>
      <c r="E944" s="98"/>
      <c r="F944" s="98"/>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93"/>
      <c r="D945" s="98"/>
      <c r="E945" s="98"/>
      <c r="F945" s="98"/>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93"/>
      <c r="D946" s="98"/>
      <c r="E946" s="98"/>
      <c r="F946" s="98"/>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93"/>
      <c r="D947" s="98"/>
      <c r="E947" s="98"/>
      <c r="F947" s="98"/>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93"/>
      <c r="D948" s="98"/>
      <c r="E948" s="98"/>
      <c r="F948" s="98"/>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93"/>
      <c r="D949" s="98"/>
      <c r="E949" s="98"/>
      <c r="F949" s="98"/>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93"/>
      <c r="D950" s="98"/>
      <c r="E950" s="98"/>
      <c r="F950" s="98"/>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93"/>
      <c r="D951" s="98"/>
      <c r="E951" s="98"/>
      <c r="F951" s="98"/>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93"/>
      <c r="D952" s="98"/>
      <c r="E952" s="98"/>
      <c r="F952" s="98"/>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93"/>
      <c r="D953" s="98"/>
      <c r="E953" s="98"/>
      <c r="F953" s="98"/>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93"/>
      <c r="D954" s="98"/>
      <c r="E954" s="98"/>
      <c r="F954" s="98"/>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93"/>
      <c r="D955" s="98"/>
      <c r="E955" s="98"/>
      <c r="F955" s="98"/>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93"/>
      <c r="D956" s="98"/>
      <c r="E956" s="98"/>
      <c r="F956" s="98"/>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93"/>
      <c r="D957" s="98"/>
      <c r="E957" s="98"/>
      <c r="F957" s="98"/>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93"/>
      <c r="D958" s="98"/>
      <c r="E958" s="98"/>
      <c r="F958" s="98"/>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93"/>
      <c r="D959" s="98"/>
      <c r="E959" s="98"/>
      <c r="F959" s="98"/>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93"/>
      <c r="D960" s="98"/>
      <c r="E960" s="98"/>
      <c r="F960" s="98"/>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93"/>
      <c r="D961" s="98"/>
      <c r="E961" s="98"/>
      <c r="F961" s="98"/>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93"/>
      <c r="D962" s="98"/>
      <c r="E962" s="98"/>
      <c r="F962" s="98"/>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93"/>
      <c r="D963" s="98"/>
      <c r="E963" s="98"/>
      <c r="F963" s="98"/>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93"/>
      <c r="D964" s="98"/>
      <c r="E964" s="98"/>
      <c r="F964" s="98"/>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93"/>
      <c r="D965" s="98"/>
      <c r="E965" s="98"/>
      <c r="F965" s="98"/>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93"/>
      <c r="D966" s="98"/>
      <c r="E966" s="98"/>
      <c r="F966" s="98"/>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93"/>
      <c r="D967" s="98"/>
      <c r="E967" s="98"/>
      <c r="F967" s="98"/>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93"/>
      <c r="D968" s="98"/>
      <c r="E968" s="98"/>
      <c r="F968" s="98"/>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93"/>
      <c r="D969" s="98"/>
      <c r="E969" s="98"/>
      <c r="F969" s="98"/>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93"/>
      <c r="D970" s="98"/>
      <c r="E970" s="98"/>
      <c r="F970" s="98"/>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93"/>
      <c r="D971" s="98"/>
      <c r="E971" s="98"/>
      <c r="F971" s="98"/>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93"/>
      <c r="D972" s="98"/>
      <c r="E972" s="98"/>
      <c r="F972" s="98"/>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93"/>
      <c r="D973" s="98"/>
      <c r="E973" s="98"/>
      <c r="F973" s="98"/>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93"/>
      <c r="D974" s="98"/>
      <c r="E974" s="98"/>
      <c r="F974" s="98"/>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93"/>
      <c r="D975" s="98"/>
      <c r="E975" s="98"/>
      <c r="F975" s="98"/>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93"/>
      <c r="D976" s="98"/>
      <c r="E976" s="98"/>
      <c r="F976" s="98"/>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93"/>
      <c r="D977" s="98"/>
      <c r="E977" s="98"/>
      <c r="F977" s="98"/>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93"/>
      <c r="D978" s="98"/>
      <c r="E978" s="98"/>
      <c r="F978" s="98"/>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93"/>
      <c r="D979" s="98"/>
      <c r="E979" s="98"/>
      <c r="F979" s="98"/>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93"/>
      <c r="D980" s="98"/>
      <c r="E980" s="98"/>
      <c r="F980" s="98"/>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93"/>
      <c r="D981" s="98"/>
      <c r="E981" s="98"/>
      <c r="F981" s="98"/>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93"/>
      <c r="D982" s="98"/>
      <c r="E982" s="98"/>
      <c r="F982" s="98"/>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93"/>
      <c r="D983" s="98"/>
      <c r="E983" s="98"/>
      <c r="F983" s="98"/>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93"/>
      <c r="D984" s="98"/>
      <c r="E984" s="98"/>
      <c r="F984" s="98"/>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93"/>
      <c r="D985" s="98"/>
      <c r="E985" s="98"/>
      <c r="F985" s="98"/>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93"/>
      <c r="D986" s="98"/>
      <c r="E986" s="98"/>
      <c r="F986" s="98"/>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93"/>
      <c r="D987" s="98"/>
      <c r="E987" s="98"/>
      <c r="F987" s="98"/>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93"/>
      <c r="D988" s="98"/>
      <c r="E988" s="98"/>
      <c r="F988" s="98"/>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93"/>
      <c r="D989" s="98"/>
      <c r="E989" s="98"/>
      <c r="F989" s="98"/>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93"/>
      <c r="D990" s="98"/>
      <c r="E990" s="98"/>
      <c r="F990" s="98"/>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93"/>
      <c r="D991" s="98"/>
      <c r="E991" s="98"/>
      <c r="F991" s="98"/>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93"/>
      <c r="D992" s="98"/>
      <c r="E992" s="98"/>
      <c r="F992" s="98"/>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93"/>
      <c r="D993" s="98"/>
      <c r="E993" s="98"/>
      <c r="F993" s="98"/>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93"/>
      <c r="D994" s="98"/>
      <c r="E994" s="98"/>
      <c r="F994" s="98"/>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93"/>
      <c r="D995" s="98"/>
      <c r="E995" s="98"/>
      <c r="F995" s="98"/>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93"/>
      <c r="D996" s="98"/>
      <c r="E996" s="98"/>
      <c r="F996" s="98"/>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93"/>
      <c r="D997" s="98"/>
      <c r="E997" s="98"/>
      <c r="F997" s="98"/>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93"/>
      <c r="D998" s="98"/>
      <c r="E998" s="98"/>
      <c r="F998" s="98"/>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93"/>
      <c r="D999" s="98"/>
      <c r="E999" s="98"/>
      <c r="F999" s="98"/>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93"/>
      <c r="D1000" s="98"/>
      <c r="E1000" s="98"/>
      <c r="F1000" s="98"/>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NATURE CONSERVANCY</v>
      </c>
      <c r="B1" s="4"/>
      <c r="C1" s="1">
        <f>'Revenues 2023'!C1</f>
        <v>2023</v>
      </c>
      <c r="D1" s="46"/>
      <c r="E1" s="47"/>
      <c r="F1" s="16"/>
      <c r="G1" s="16"/>
      <c r="H1" s="16"/>
      <c r="I1" s="16"/>
      <c r="J1" s="16"/>
      <c r="K1" s="16"/>
      <c r="L1" s="16"/>
      <c r="M1" s="16"/>
      <c r="N1" s="16"/>
      <c r="O1" s="16"/>
      <c r="P1" s="16"/>
      <c r="Q1" s="16"/>
      <c r="R1" s="16"/>
      <c r="S1" s="16"/>
      <c r="T1" s="16"/>
      <c r="U1" s="16"/>
      <c r="V1" s="16"/>
      <c r="W1" s="16"/>
      <c r="X1" s="16"/>
      <c r="Y1" s="16"/>
      <c r="Z1" s="16"/>
    </row>
    <row r="2">
      <c r="A2" s="52" t="s">
        <v>55</v>
      </c>
      <c r="B2" s="20">
        <v>1.0</v>
      </c>
      <c r="C2" s="25" t="s">
        <v>61</v>
      </c>
      <c r="D2" s="54"/>
      <c r="E2" s="55">
        <v>3.9909787E7</v>
      </c>
      <c r="F2" s="16"/>
      <c r="G2" s="16"/>
      <c r="H2" s="16"/>
      <c r="I2" s="16"/>
      <c r="J2" s="16"/>
      <c r="K2" s="16"/>
      <c r="L2" s="16"/>
      <c r="M2" s="16"/>
      <c r="N2" s="16"/>
      <c r="O2" s="16"/>
      <c r="P2" s="16"/>
      <c r="Q2" s="16"/>
      <c r="R2" s="16"/>
      <c r="S2" s="16"/>
      <c r="T2" s="16"/>
      <c r="U2" s="16"/>
      <c r="V2" s="16"/>
      <c r="W2" s="16"/>
      <c r="X2" s="16"/>
      <c r="Y2" s="16"/>
      <c r="Z2" s="16"/>
    </row>
    <row r="3">
      <c r="A3" s="38"/>
      <c r="B3" s="20">
        <v>2.0</v>
      </c>
      <c r="C3" s="25" t="s">
        <v>64</v>
      </c>
      <c r="D3" s="57"/>
      <c r="E3" s="55">
        <v>1.05825774E8</v>
      </c>
      <c r="F3" s="16"/>
      <c r="G3" s="16"/>
      <c r="H3" s="16"/>
      <c r="I3" s="16"/>
      <c r="J3" s="16"/>
      <c r="K3" s="16"/>
      <c r="L3" s="16"/>
      <c r="M3" s="16"/>
      <c r="N3" s="16"/>
      <c r="O3" s="16"/>
      <c r="P3" s="16"/>
      <c r="Q3" s="16"/>
      <c r="R3" s="16"/>
      <c r="S3" s="16"/>
      <c r="T3" s="16"/>
      <c r="U3" s="16"/>
      <c r="V3" s="16"/>
      <c r="W3" s="16"/>
      <c r="X3" s="16"/>
      <c r="Y3" s="16"/>
      <c r="Z3" s="16"/>
    </row>
    <row r="4">
      <c r="A4" s="38"/>
      <c r="B4" s="20">
        <v>3.0</v>
      </c>
      <c r="C4" s="25" t="s">
        <v>67</v>
      </c>
      <c r="D4" s="54"/>
      <c r="E4" s="55">
        <v>3.54298083E8</v>
      </c>
      <c r="F4" s="16"/>
      <c r="G4" s="16"/>
      <c r="H4" s="16"/>
      <c r="I4" s="16"/>
      <c r="J4" s="16"/>
      <c r="K4" s="16"/>
      <c r="L4" s="16"/>
      <c r="M4" s="16"/>
      <c r="N4" s="16"/>
      <c r="O4" s="16"/>
      <c r="P4" s="16"/>
      <c r="Q4" s="16"/>
      <c r="R4" s="16"/>
      <c r="S4" s="16"/>
      <c r="T4" s="16"/>
      <c r="U4" s="16"/>
      <c r="V4" s="16"/>
      <c r="W4" s="16"/>
      <c r="X4" s="16"/>
      <c r="Y4" s="16"/>
      <c r="Z4" s="16"/>
    </row>
    <row r="5">
      <c r="A5" s="38"/>
      <c r="B5" s="20">
        <v>4.0</v>
      </c>
      <c r="C5" s="25" t="s">
        <v>69</v>
      </c>
      <c r="D5" s="57"/>
      <c r="E5" s="55">
        <v>3.63962628E8</v>
      </c>
      <c r="F5" s="16"/>
      <c r="G5" s="16"/>
      <c r="H5" s="16"/>
      <c r="I5" s="16"/>
      <c r="J5" s="16"/>
      <c r="K5" s="16"/>
      <c r="L5" s="16"/>
      <c r="M5" s="16"/>
      <c r="N5" s="16"/>
      <c r="O5" s="16"/>
      <c r="P5" s="16"/>
      <c r="Q5" s="16"/>
      <c r="R5" s="16"/>
      <c r="S5" s="16"/>
      <c r="T5" s="16"/>
      <c r="U5" s="16"/>
      <c r="V5" s="16"/>
      <c r="W5" s="16"/>
      <c r="X5" s="16"/>
      <c r="Y5" s="16"/>
      <c r="Z5" s="16"/>
    </row>
    <row r="6">
      <c r="A6" s="38"/>
      <c r="B6" s="20">
        <v>5.0</v>
      </c>
      <c r="C6" s="44" t="s">
        <v>71</v>
      </c>
      <c r="D6" s="60"/>
      <c r="E6" s="55">
        <v>0.0</v>
      </c>
      <c r="F6" s="16"/>
      <c r="G6" s="16"/>
      <c r="H6" s="16"/>
      <c r="I6" s="16"/>
      <c r="J6" s="16"/>
      <c r="K6" s="16"/>
      <c r="L6" s="16"/>
      <c r="M6" s="16"/>
      <c r="N6" s="16"/>
      <c r="O6" s="16"/>
      <c r="P6" s="16"/>
      <c r="Q6" s="16"/>
      <c r="R6" s="16"/>
      <c r="S6" s="16"/>
      <c r="T6" s="16"/>
      <c r="U6" s="16"/>
      <c r="V6" s="16"/>
      <c r="W6" s="16"/>
      <c r="X6" s="16"/>
      <c r="Y6" s="16"/>
      <c r="Z6" s="16"/>
    </row>
    <row r="7">
      <c r="A7" s="38"/>
      <c r="B7" s="20">
        <v>6.0</v>
      </c>
      <c r="C7" s="44" t="s">
        <v>76</v>
      </c>
      <c r="D7" s="60"/>
      <c r="E7" s="55">
        <v>0.0</v>
      </c>
      <c r="F7" s="16"/>
      <c r="G7" s="16"/>
      <c r="H7" s="16"/>
      <c r="I7" s="16"/>
      <c r="J7" s="16"/>
      <c r="K7" s="16"/>
      <c r="L7" s="16"/>
      <c r="M7" s="16"/>
      <c r="N7" s="16"/>
      <c r="O7" s="16"/>
      <c r="P7" s="16"/>
      <c r="Q7" s="16"/>
      <c r="R7" s="16"/>
      <c r="S7" s="16"/>
      <c r="T7" s="16"/>
      <c r="U7" s="16"/>
      <c r="V7" s="16"/>
      <c r="W7" s="16"/>
      <c r="X7" s="16"/>
      <c r="Y7" s="16"/>
      <c r="Z7" s="16"/>
    </row>
    <row r="8">
      <c r="A8" s="38"/>
      <c r="B8" s="20">
        <v>7.0</v>
      </c>
      <c r="C8" s="25" t="s">
        <v>78</v>
      </c>
      <c r="D8" s="57"/>
      <c r="E8" s="55">
        <v>4010233.0</v>
      </c>
      <c r="F8" s="16"/>
      <c r="G8" s="16"/>
      <c r="H8" s="16"/>
      <c r="I8" s="16"/>
      <c r="J8" s="16"/>
      <c r="K8" s="16"/>
      <c r="L8" s="16"/>
      <c r="M8" s="16"/>
      <c r="N8" s="16"/>
      <c r="O8" s="16"/>
      <c r="P8" s="16"/>
      <c r="Q8" s="16"/>
      <c r="R8" s="16"/>
      <c r="S8" s="16"/>
      <c r="T8" s="16"/>
      <c r="U8" s="16"/>
      <c r="V8" s="16"/>
      <c r="W8" s="16"/>
      <c r="X8" s="16"/>
      <c r="Y8" s="16"/>
      <c r="Z8" s="16"/>
    </row>
    <row r="9">
      <c r="A9" s="38"/>
      <c r="B9" s="20">
        <v>8.0</v>
      </c>
      <c r="C9" s="25" t="s">
        <v>79</v>
      </c>
      <c r="D9" s="57"/>
      <c r="E9" s="55">
        <v>0.0</v>
      </c>
      <c r="F9" s="16"/>
      <c r="G9" s="16"/>
      <c r="H9" s="16"/>
      <c r="I9" s="16"/>
      <c r="J9" s="16"/>
      <c r="K9" s="16"/>
      <c r="L9" s="16"/>
      <c r="M9" s="16"/>
      <c r="N9" s="16"/>
      <c r="O9" s="16"/>
      <c r="P9" s="16"/>
      <c r="Q9" s="16"/>
      <c r="R9" s="16"/>
      <c r="S9" s="16"/>
      <c r="T9" s="16"/>
      <c r="U9" s="16"/>
      <c r="V9" s="16"/>
      <c r="W9" s="16"/>
      <c r="X9" s="16"/>
      <c r="Y9" s="16"/>
      <c r="Z9" s="16"/>
    </row>
    <row r="10">
      <c r="A10" s="38"/>
      <c r="B10" s="20">
        <v>9.0</v>
      </c>
      <c r="C10" s="25" t="s">
        <v>84</v>
      </c>
      <c r="D10" s="54"/>
      <c r="E10" s="55">
        <v>1.4798258E7</v>
      </c>
      <c r="F10" s="16"/>
      <c r="G10" s="16"/>
      <c r="H10" s="16"/>
      <c r="I10" s="16"/>
      <c r="J10" s="16"/>
      <c r="K10" s="16"/>
      <c r="L10" s="16"/>
      <c r="M10" s="16"/>
      <c r="N10" s="16"/>
      <c r="O10" s="16"/>
      <c r="P10" s="16"/>
      <c r="Q10" s="16"/>
      <c r="R10" s="16"/>
      <c r="S10" s="16"/>
      <c r="T10" s="16"/>
      <c r="U10" s="16"/>
      <c r="V10" s="16"/>
      <c r="W10" s="16"/>
      <c r="X10" s="16"/>
      <c r="Y10" s="16"/>
      <c r="Z10" s="16"/>
    </row>
    <row r="11">
      <c r="A11" s="38"/>
      <c r="B11" s="20" t="s">
        <v>87</v>
      </c>
      <c r="C11" s="25" t="s">
        <v>88</v>
      </c>
      <c r="D11" s="55">
        <v>3.50024891E8</v>
      </c>
      <c r="E11" s="55">
        <v>0.0</v>
      </c>
      <c r="F11" s="16"/>
      <c r="G11" s="16"/>
      <c r="H11" s="16"/>
      <c r="I11" s="16"/>
      <c r="J11" s="16"/>
      <c r="K11" s="16"/>
      <c r="L11" s="16"/>
      <c r="M11" s="16"/>
      <c r="N11" s="16"/>
      <c r="O11" s="16"/>
      <c r="P11" s="16"/>
      <c r="Q11" s="16"/>
      <c r="R11" s="16"/>
      <c r="S11" s="16"/>
      <c r="T11" s="16"/>
      <c r="U11" s="16"/>
      <c r="V11" s="16"/>
      <c r="W11" s="16"/>
      <c r="X11" s="16"/>
      <c r="Y11" s="16"/>
      <c r="Z11" s="16"/>
    </row>
    <row r="12">
      <c r="A12" s="38"/>
      <c r="B12" s="20" t="s">
        <v>91</v>
      </c>
      <c r="C12" s="25" t="s">
        <v>92</v>
      </c>
      <c r="D12" s="55">
        <v>1.78718921E8</v>
      </c>
      <c r="E12" s="47">
        <f>D11-D12</f>
        <v>171305970</v>
      </c>
      <c r="F12" s="16"/>
      <c r="G12" s="16"/>
      <c r="H12" s="16"/>
      <c r="I12" s="16"/>
      <c r="J12" s="16"/>
      <c r="K12" s="16"/>
      <c r="L12" s="16"/>
      <c r="M12" s="16"/>
      <c r="N12" s="16"/>
      <c r="O12" s="16"/>
      <c r="P12" s="16"/>
      <c r="Q12" s="16"/>
      <c r="R12" s="16"/>
      <c r="S12" s="16"/>
      <c r="T12" s="16"/>
      <c r="U12" s="16"/>
      <c r="V12" s="16"/>
      <c r="W12" s="16"/>
      <c r="X12" s="16"/>
      <c r="Y12" s="16"/>
      <c r="Z12" s="16"/>
    </row>
    <row r="13">
      <c r="A13" s="38"/>
      <c r="B13" s="20">
        <v>11.0</v>
      </c>
      <c r="C13" s="25" t="s">
        <v>97</v>
      </c>
      <c r="D13" s="57"/>
      <c r="E13" s="55">
        <v>4.97281269E8</v>
      </c>
      <c r="F13" s="16"/>
      <c r="G13" s="16"/>
      <c r="H13" s="16"/>
      <c r="I13" s="16"/>
      <c r="J13" s="16"/>
      <c r="K13" s="16"/>
      <c r="L13" s="16"/>
      <c r="M13" s="16"/>
      <c r="N13" s="16"/>
      <c r="O13" s="16"/>
      <c r="P13" s="16"/>
      <c r="Q13" s="16"/>
      <c r="R13" s="16"/>
      <c r="S13" s="16"/>
      <c r="T13" s="16"/>
      <c r="U13" s="16"/>
      <c r="V13" s="16"/>
      <c r="W13" s="16"/>
      <c r="X13" s="16"/>
      <c r="Y13" s="16"/>
      <c r="Z13" s="16"/>
    </row>
    <row r="14">
      <c r="A14" s="38"/>
      <c r="B14" s="20">
        <v>12.0</v>
      </c>
      <c r="C14" s="25" t="s">
        <v>99</v>
      </c>
      <c r="D14" s="57"/>
      <c r="E14" s="55">
        <v>3.000197494E9</v>
      </c>
      <c r="F14" s="16"/>
      <c r="G14" s="16"/>
      <c r="H14" s="16"/>
      <c r="I14" s="16"/>
      <c r="J14" s="16"/>
      <c r="K14" s="16"/>
      <c r="L14" s="16"/>
      <c r="M14" s="16"/>
      <c r="N14" s="16"/>
      <c r="O14" s="16"/>
      <c r="P14" s="16"/>
      <c r="Q14" s="16"/>
      <c r="R14" s="16"/>
      <c r="S14" s="16"/>
      <c r="T14" s="16"/>
      <c r="U14" s="16"/>
      <c r="V14" s="16"/>
      <c r="W14" s="16"/>
      <c r="X14" s="16"/>
      <c r="Y14" s="16"/>
      <c r="Z14" s="16"/>
    </row>
    <row r="15">
      <c r="A15" s="38"/>
      <c r="B15" s="20">
        <v>13.0</v>
      </c>
      <c r="C15" s="25" t="s">
        <v>105</v>
      </c>
      <c r="D15" s="57"/>
      <c r="E15" s="55">
        <v>0.0</v>
      </c>
      <c r="F15" s="16"/>
      <c r="G15" s="16"/>
      <c r="H15" s="16"/>
      <c r="I15" s="16"/>
      <c r="J15" s="16"/>
      <c r="K15" s="16"/>
      <c r="L15" s="16"/>
      <c r="M15" s="16"/>
      <c r="N15" s="16"/>
      <c r="O15" s="16"/>
      <c r="P15" s="16"/>
      <c r="Q15" s="16"/>
      <c r="R15" s="16"/>
      <c r="S15" s="16"/>
      <c r="T15" s="16"/>
      <c r="U15" s="16"/>
      <c r="V15" s="16"/>
      <c r="W15" s="16"/>
      <c r="X15" s="16"/>
      <c r="Y15" s="16"/>
      <c r="Z15" s="16"/>
    </row>
    <row r="16">
      <c r="A16" s="38"/>
      <c r="B16" s="20">
        <v>14.0</v>
      </c>
      <c r="C16" s="25" t="s">
        <v>107</v>
      </c>
      <c r="D16" s="57"/>
      <c r="E16" s="55">
        <v>3.2725606E7</v>
      </c>
      <c r="F16" s="16"/>
      <c r="G16" s="16"/>
      <c r="H16" s="16"/>
      <c r="I16" s="16"/>
      <c r="J16" s="16"/>
      <c r="K16" s="16"/>
      <c r="L16" s="16"/>
      <c r="M16" s="16"/>
      <c r="N16" s="16"/>
      <c r="O16" s="16"/>
      <c r="P16" s="16"/>
      <c r="Q16" s="16"/>
      <c r="R16" s="16"/>
      <c r="S16" s="16"/>
      <c r="T16" s="16"/>
      <c r="U16" s="16"/>
      <c r="V16" s="16"/>
      <c r="W16" s="16"/>
      <c r="X16" s="16"/>
      <c r="Y16" s="16"/>
      <c r="Z16" s="16"/>
    </row>
    <row r="17">
      <c r="A17" s="50"/>
      <c r="B17" s="20">
        <v>15.0</v>
      </c>
      <c r="C17" s="25" t="s">
        <v>109</v>
      </c>
      <c r="D17" s="57"/>
      <c r="E17" s="55">
        <v>4.91984424E9</v>
      </c>
      <c r="F17" s="16"/>
      <c r="G17" s="16"/>
      <c r="H17" s="16"/>
      <c r="I17" s="16"/>
      <c r="J17" s="16"/>
      <c r="K17" s="16"/>
      <c r="L17" s="16"/>
      <c r="M17" s="16"/>
      <c r="N17" s="16"/>
      <c r="O17" s="16"/>
      <c r="P17" s="16"/>
      <c r="Q17" s="16"/>
      <c r="R17" s="16"/>
      <c r="S17" s="16"/>
      <c r="T17" s="16"/>
      <c r="U17" s="16"/>
      <c r="V17" s="16"/>
      <c r="W17" s="16"/>
      <c r="X17" s="16"/>
      <c r="Y17" s="16"/>
      <c r="Z17" s="16"/>
    </row>
    <row r="18">
      <c r="A18" s="58"/>
      <c r="B18" s="58">
        <v>16.0</v>
      </c>
      <c r="C18" s="61" t="s">
        <v>111</v>
      </c>
      <c r="D18" s="72"/>
      <c r="E18" s="74">
        <f>sum(E2:E17)</f>
        <v>9504159342</v>
      </c>
      <c r="F18" s="16"/>
      <c r="G18" s="16"/>
      <c r="H18" s="16"/>
      <c r="I18" s="16"/>
      <c r="J18" s="16"/>
      <c r="K18" s="16"/>
      <c r="L18" s="16"/>
      <c r="M18" s="16"/>
      <c r="N18" s="16"/>
      <c r="O18" s="16"/>
      <c r="P18" s="16"/>
      <c r="Q18" s="16"/>
      <c r="R18" s="16"/>
      <c r="S18" s="16"/>
      <c r="T18" s="16"/>
      <c r="U18" s="16"/>
      <c r="V18" s="16"/>
      <c r="W18" s="16"/>
      <c r="X18" s="16"/>
      <c r="Y18" s="16"/>
      <c r="Z18" s="16"/>
    </row>
    <row r="19">
      <c r="A19" s="19" t="s">
        <v>117</v>
      </c>
      <c r="B19" s="76">
        <v>17.0</v>
      </c>
      <c r="C19" s="77" t="s">
        <v>121</v>
      </c>
      <c r="D19" s="78"/>
      <c r="E19" s="55">
        <v>2.27238894E8</v>
      </c>
      <c r="F19" s="16"/>
      <c r="G19" s="16"/>
      <c r="H19" s="16"/>
      <c r="I19" s="16"/>
      <c r="J19" s="16"/>
      <c r="K19" s="16"/>
      <c r="L19" s="16"/>
      <c r="M19" s="16"/>
      <c r="N19" s="16"/>
      <c r="O19" s="16"/>
      <c r="P19" s="16"/>
      <c r="Q19" s="16"/>
      <c r="R19" s="16"/>
      <c r="S19" s="16"/>
      <c r="T19" s="16"/>
      <c r="U19" s="16"/>
      <c r="V19" s="16"/>
      <c r="W19" s="16"/>
      <c r="X19" s="16"/>
      <c r="Y19" s="16"/>
      <c r="Z19" s="16"/>
    </row>
    <row r="20">
      <c r="A20" s="38"/>
      <c r="B20" s="76">
        <v>18.0</v>
      </c>
      <c r="C20" s="77" t="s">
        <v>123</v>
      </c>
      <c r="D20" s="78"/>
      <c r="E20" s="55">
        <v>0.0</v>
      </c>
      <c r="F20" s="16"/>
      <c r="G20" s="16"/>
      <c r="H20" s="16"/>
      <c r="I20" s="16"/>
      <c r="J20" s="16"/>
      <c r="K20" s="16"/>
      <c r="L20" s="16"/>
      <c r="M20" s="16"/>
      <c r="N20" s="16"/>
      <c r="O20" s="16"/>
      <c r="P20" s="16"/>
      <c r="Q20" s="16"/>
      <c r="R20" s="16"/>
      <c r="S20" s="16"/>
      <c r="T20" s="16"/>
      <c r="U20" s="16"/>
      <c r="V20" s="16"/>
      <c r="W20" s="16"/>
      <c r="X20" s="16"/>
      <c r="Y20" s="16"/>
      <c r="Z20" s="16"/>
    </row>
    <row r="21">
      <c r="A21" s="38"/>
      <c r="B21" s="76">
        <v>19.0</v>
      </c>
      <c r="C21" s="77" t="s">
        <v>125</v>
      </c>
      <c r="D21" s="78"/>
      <c r="E21" s="55">
        <v>1.63615619E8</v>
      </c>
      <c r="F21" s="16"/>
      <c r="G21" s="16"/>
      <c r="H21" s="16"/>
      <c r="I21" s="16"/>
      <c r="J21" s="16"/>
      <c r="K21" s="16"/>
      <c r="L21" s="16"/>
      <c r="M21" s="16"/>
      <c r="N21" s="16"/>
      <c r="O21" s="16"/>
      <c r="P21" s="16"/>
      <c r="Q21" s="16"/>
      <c r="R21" s="16"/>
      <c r="S21" s="16"/>
      <c r="T21" s="16"/>
      <c r="U21" s="16"/>
      <c r="V21" s="16"/>
      <c r="W21" s="16"/>
      <c r="X21" s="16"/>
      <c r="Y21" s="16"/>
      <c r="Z21" s="16"/>
    </row>
    <row r="22">
      <c r="A22" s="38"/>
      <c r="B22" s="76">
        <v>20.0</v>
      </c>
      <c r="C22" s="77" t="s">
        <v>126</v>
      </c>
      <c r="D22" s="78"/>
      <c r="E22" s="55">
        <v>0.0</v>
      </c>
      <c r="F22" s="16"/>
      <c r="G22" s="16"/>
      <c r="H22" s="16"/>
      <c r="I22" s="16"/>
      <c r="J22" s="16"/>
      <c r="K22" s="16"/>
      <c r="L22" s="16"/>
      <c r="M22" s="16"/>
      <c r="N22" s="16"/>
      <c r="O22" s="16"/>
      <c r="P22" s="16"/>
      <c r="Q22" s="16"/>
      <c r="R22" s="16"/>
      <c r="S22" s="16"/>
      <c r="T22" s="16"/>
      <c r="U22" s="16"/>
      <c r="V22" s="16"/>
      <c r="W22" s="16"/>
      <c r="X22" s="16"/>
      <c r="Y22" s="16"/>
      <c r="Z22" s="16"/>
    </row>
    <row r="23">
      <c r="A23" s="38"/>
      <c r="B23" s="76">
        <v>21.0</v>
      </c>
      <c r="C23" s="77" t="s">
        <v>129</v>
      </c>
      <c r="D23" s="78"/>
      <c r="E23" s="82">
        <v>0.0</v>
      </c>
      <c r="F23" s="16"/>
      <c r="G23" s="16"/>
      <c r="H23" s="16"/>
      <c r="I23" s="16"/>
      <c r="J23" s="16"/>
      <c r="K23" s="16"/>
      <c r="L23" s="16"/>
      <c r="M23" s="16"/>
      <c r="N23" s="16"/>
      <c r="O23" s="16"/>
      <c r="P23" s="16"/>
      <c r="Q23" s="16"/>
      <c r="R23" s="16"/>
      <c r="S23" s="16"/>
      <c r="T23" s="16"/>
      <c r="U23" s="16"/>
      <c r="V23" s="16"/>
      <c r="W23" s="16"/>
      <c r="X23" s="16"/>
      <c r="Y23" s="16"/>
      <c r="Z23" s="16"/>
    </row>
    <row r="24">
      <c r="A24" s="38"/>
      <c r="B24" s="76">
        <v>22.0</v>
      </c>
      <c r="C24" s="92" t="s">
        <v>132</v>
      </c>
      <c r="D24" s="97"/>
      <c r="E24" s="82">
        <v>8000000.0</v>
      </c>
      <c r="F24" s="16"/>
      <c r="G24" s="16"/>
      <c r="H24" s="16"/>
      <c r="I24" s="16"/>
      <c r="J24" s="16"/>
      <c r="K24" s="16"/>
      <c r="L24" s="16"/>
      <c r="M24" s="16"/>
      <c r="N24" s="16"/>
      <c r="O24" s="16"/>
      <c r="P24" s="16"/>
      <c r="Q24" s="16"/>
      <c r="R24" s="16"/>
      <c r="S24" s="16"/>
      <c r="T24" s="16"/>
      <c r="U24" s="16"/>
      <c r="V24" s="16"/>
      <c r="W24" s="16"/>
      <c r="X24" s="16"/>
      <c r="Y24" s="16"/>
      <c r="Z24" s="16"/>
    </row>
    <row r="25">
      <c r="A25" s="38"/>
      <c r="B25" s="76">
        <v>23.0</v>
      </c>
      <c r="C25" s="77" t="s">
        <v>140</v>
      </c>
      <c r="D25" s="100"/>
      <c r="E25" s="82">
        <v>0.0</v>
      </c>
      <c r="F25" s="16"/>
      <c r="G25" s="16"/>
      <c r="H25" s="16"/>
      <c r="I25" s="16"/>
      <c r="J25" s="16"/>
      <c r="K25" s="16"/>
      <c r="L25" s="16"/>
      <c r="M25" s="16"/>
      <c r="N25" s="16"/>
      <c r="O25" s="16"/>
      <c r="P25" s="16"/>
      <c r="Q25" s="16"/>
      <c r="R25" s="16"/>
      <c r="S25" s="16"/>
      <c r="T25" s="16"/>
      <c r="U25" s="16"/>
      <c r="V25" s="16"/>
      <c r="W25" s="16"/>
      <c r="X25" s="16"/>
      <c r="Y25" s="16"/>
      <c r="Z25" s="16"/>
    </row>
    <row r="26">
      <c r="A26" s="38"/>
      <c r="B26" s="76">
        <v>24.0</v>
      </c>
      <c r="C26" s="77" t="s">
        <v>143</v>
      </c>
      <c r="D26" s="78"/>
      <c r="E26" s="82">
        <v>6.60235942E8</v>
      </c>
      <c r="F26" s="16"/>
      <c r="G26" s="16"/>
      <c r="H26" s="16"/>
      <c r="I26" s="16"/>
      <c r="J26" s="16"/>
      <c r="K26" s="16"/>
      <c r="L26" s="16"/>
      <c r="M26" s="16"/>
      <c r="N26" s="16"/>
      <c r="O26" s="16"/>
      <c r="P26" s="16"/>
      <c r="Q26" s="16"/>
      <c r="R26" s="16"/>
      <c r="S26" s="16"/>
      <c r="T26" s="16"/>
      <c r="U26" s="16"/>
      <c r="V26" s="16"/>
      <c r="W26" s="16"/>
      <c r="X26" s="16"/>
      <c r="Y26" s="16"/>
      <c r="Z26" s="16"/>
    </row>
    <row r="27">
      <c r="A27" s="50"/>
      <c r="B27" s="76">
        <v>25.0</v>
      </c>
      <c r="C27" s="77" t="s">
        <v>148</v>
      </c>
      <c r="D27" s="78"/>
      <c r="E27" s="82">
        <v>3.12156087E8</v>
      </c>
      <c r="F27" s="16"/>
      <c r="G27" s="16"/>
      <c r="H27" s="16"/>
      <c r="I27" s="16"/>
      <c r="J27" s="16"/>
      <c r="K27" s="16"/>
      <c r="L27" s="16"/>
      <c r="M27" s="16"/>
      <c r="N27" s="16"/>
      <c r="O27" s="16"/>
      <c r="P27" s="16"/>
      <c r="Q27" s="16"/>
      <c r="R27" s="16"/>
      <c r="S27" s="16"/>
      <c r="T27" s="16"/>
      <c r="U27" s="16"/>
      <c r="V27" s="16"/>
      <c r="W27" s="16"/>
      <c r="X27" s="16"/>
      <c r="Y27" s="16"/>
      <c r="Z27" s="16"/>
    </row>
    <row r="28">
      <c r="A28" s="105"/>
      <c r="B28" s="107">
        <v>26.0</v>
      </c>
      <c r="C28" s="110" t="s">
        <v>153</v>
      </c>
      <c r="D28" s="112"/>
      <c r="E28" s="115">
        <f>sum(E19:E27)</f>
        <v>1371246542</v>
      </c>
      <c r="F28" s="16"/>
      <c r="G28" s="16"/>
      <c r="H28" s="16"/>
      <c r="I28" s="16"/>
      <c r="J28" s="16"/>
      <c r="K28" s="16"/>
      <c r="L28" s="16"/>
      <c r="M28" s="16"/>
      <c r="N28" s="16"/>
      <c r="O28" s="16"/>
      <c r="P28" s="16"/>
      <c r="Q28" s="16"/>
      <c r="R28" s="16"/>
      <c r="S28" s="16"/>
      <c r="T28" s="16"/>
      <c r="U28" s="16"/>
      <c r="V28" s="16"/>
      <c r="W28" s="16"/>
      <c r="X28" s="16"/>
      <c r="Y28" s="16"/>
      <c r="Z28" s="16"/>
    </row>
    <row r="29">
      <c r="A29" s="80" t="s">
        <v>158</v>
      </c>
      <c r="B29" s="116"/>
      <c r="C29" s="117" t="s">
        <v>159</v>
      </c>
      <c r="D29" s="118"/>
      <c r="E29" s="119"/>
      <c r="F29" s="16"/>
      <c r="G29" s="16"/>
      <c r="H29" s="16"/>
      <c r="I29" s="16"/>
      <c r="J29" s="16"/>
      <c r="K29" s="16"/>
      <c r="L29" s="16"/>
      <c r="M29" s="16"/>
      <c r="N29" s="16"/>
      <c r="O29" s="16"/>
      <c r="P29" s="16"/>
      <c r="Q29" s="16"/>
      <c r="R29" s="16"/>
      <c r="S29" s="16"/>
      <c r="T29" s="16"/>
      <c r="U29" s="16"/>
      <c r="V29" s="16"/>
      <c r="W29" s="16"/>
      <c r="X29" s="16"/>
      <c r="Y29" s="16"/>
      <c r="Z29" s="16"/>
    </row>
    <row r="30">
      <c r="A30" s="38"/>
      <c r="B30" s="76">
        <v>27.0</v>
      </c>
      <c r="C30" s="77" t="s">
        <v>163</v>
      </c>
      <c r="D30" s="78"/>
      <c r="E30" s="55">
        <v>6.253224544E9</v>
      </c>
      <c r="F30" s="16"/>
      <c r="G30" s="16"/>
      <c r="H30" s="16"/>
      <c r="I30" s="16"/>
      <c r="J30" s="16"/>
      <c r="K30" s="16"/>
      <c r="L30" s="16"/>
      <c r="M30" s="16"/>
      <c r="N30" s="16"/>
      <c r="O30" s="16"/>
      <c r="P30" s="16"/>
      <c r="Q30" s="16"/>
      <c r="R30" s="16"/>
      <c r="S30" s="16"/>
      <c r="T30" s="16"/>
      <c r="U30" s="16"/>
      <c r="V30" s="16"/>
      <c r="W30" s="16"/>
      <c r="X30" s="16"/>
      <c r="Y30" s="16"/>
      <c r="Z30" s="16"/>
    </row>
    <row r="31">
      <c r="A31" s="38"/>
      <c r="B31" s="76">
        <v>28.0</v>
      </c>
      <c r="C31" s="77" t="s">
        <v>165</v>
      </c>
      <c r="D31" s="78"/>
      <c r="E31" s="55">
        <v>1.879688256E9</v>
      </c>
      <c r="F31" s="16"/>
      <c r="G31" s="16"/>
      <c r="H31" s="16"/>
      <c r="I31" s="16"/>
      <c r="J31" s="16"/>
      <c r="K31" s="16"/>
      <c r="L31" s="16"/>
      <c r="M31" s="16"/>
      <c r="N31" s="16"/>
      <c r="O31" s="16"/>
      <c r="P31" s="16"/>
      <c r="Q31" s="16"/>
      <c r="R31" s="16"/>
      <c r="S31" s="16"/>
      <c r="T31" s="16"/>
      <c r="U31" s="16"/>
      <c r="V31" s="16"/>
      <c r="W31" s="16"/>
      <c r="X31" s="16"/>
      <c r="Y31" s="16"/>
      <c r="Z31" s="16"/>
    </row>
    <row r="32">
      <c r="A32" s="38"/>
      <c r="B32" s="116"/>
      <c r="C32" s="117" t="s">
        <v>167</v>
      </c>
      <c r="D32" s="118"/>
      <c r="E32" s="119"/>
      <c r="F32" s="16"/>
      <c r="G32" s="16"/>
      <c r="H32" s="16"/>
      <c r="I32" s="16"/>
      <c r="J32" s="16"/>
      <c r="K32" s="16"/>
      <c r="L32" s="16"/>
      <c r="M32" s="16"/>
      <c r="N32" s="16"/>
      <c r="O32" s="16"/>
      <c r="P32" s="16"/>
      <c r="Q32" s="16"/>
      <c r="R32" s="16"/>
      <c r="S32" s="16"/>
      <c r="T32" s="16"/>
      <c r="U32" s="16"/>
      <c r="V32" s="16"/>
      <c r="W32" s="16"/>
      <c r="X32" s="16"/>
      <c r="Y32" s="16"/>
      <c r="Z32" s="16"/>
    </row>
    <row r="33">
      <c r="A33" s="38"/>
      <c r="B33" s="76">
        <v>29.0</v>
      </c>
      <c r="C33" s="77" t="s">
        <v>168</v>
      </c>
      <c r="D33" s="78"/>
      <c r="E33" s="82">
        <v>0.0</v>
      </c>
      <c r="F33" s="16"/>
      <c r="G33" s="16"/>
      <c r="H33" s="16"/>
      <c r="I33" s="16"/>
      <c r="J33" s="16"/>
      <c r="K33" s="16"/>
      <c r="L33" s="16"/>
      <c r="M33" s="16"/>
      <c r="N33" s="16"/>
      <c r="O33" s="16"/>
      <c r="P33" s="16"/>
      <c r="Q33" s="16"/>
      <c r="R33" s="16"/>
      <c r="S33" s="16"/>
      <c r="T33" s="16"/>
      <c r="U33" s="16"/>
      <c r="V33" s="16"/>
      <c r="W33" s="16"/>
      <c r="X33" s="16"/>
      <c r="Y33" s="16"/>
      <c r="Z33" s="16"/>
    </row>
    <row r="34">
      <c r="A34" s="38"/>
      <c r="B34" s="76">
        <v>30.0</v>
      </c>
      <c r="C34" s="77" t="s">
        <v>171</v>
      </c>
      <c r="D34" s="100"/>
      <c r="E34" s="82">
        <v>0.0</v>
      </c>
      <c r="F34" s="16"/>
      <c r="G34" s="16"/>
      <c r="H34" s="16"/>
      <c r="I34" s="16"/>
      <c r="J34" s="16"/>
      <c r="K34" s="16"/>
      <c r="L34" s="16"/>
      <c r="M34" s="16"/>
      <c r="N34" s="16"/>
      <c r="O34" s="16"/>
      <c r="P34" s="16"/>
      <c r="Q34" s="16"/>
      <c r="R34" s="16"/>
      <c r="S34" s="16"/>
      <c r="T34" s="16"/>
      <c r="U34" s="16"/>
      <c r="V34" s="16"/>
      <c r="W34" s="16"/>
      <c r="X34" s="16"/>
      <c r="Y34" s="16"/>
      <c r="Z34" s="16"/>
    </row>
    <row r="35">
      <c r="A35" s="50"/>
      <c r="B35" s="76">
        <v>31.0</v>
      </c>
      <c r="C35" s="77" t="s">
        <v>173</v>
      </c>
      <c r="D35" s="100"/>
      <c r="E35" s="82">
        <v>0.0</v>
      </c>
      <c r="F35" s="16"/>
      <c r="G35" s="16"/>
      <c r="H35" s="16"/>
      <c r="I35" s="16"/>
      <c r="J35" s="16"/>
      <c r="K35" s="16"/>
      <c r="L35" s="16"/>
      <c r="M35" s="16"/>
      <c r="N35" s="16"/>
      <c r="O35" s="16"/>
      <c r="P35" s="16"/>
      <c r="Q35" s="16"/>
      <c r="R35" s="16"/>
      <c r="S35" s="16"/>
      <c r="T35" s="16"/>
      <c r="U35" s="16"/>
      <c r="V35" s="16"/>
      <c r="W35" s="16"/>
      <c r="X35" s="16"/>
      <c r="Y35" s="16"/>
      <c r="Z35" s="16"/>
    </row>
    <row r="36">
      <c r="A36" s="105"/>
      <c r="B36" s="107">
        <v>32.0</v>
      </c>
      <c r="C36" s="110" t="s">
        <v>175</v>
      </c>
      <c r="D36" s="123"/>
      <c r="E36" s="115">
        <f>sum(E30:E35)</f>
        <v>8132912800</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180</v>
      </c>
      <c r="D37" s="127"/>
      <c r="E37" s="129">
        <f>E36+E28</f>
        <v>9504159342</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8"/>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8"/>
      <c r="F39" s="51"/>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8"/>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8"/>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8"/>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8"/>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8"/>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8"/>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8"/>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8"/>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8"/>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8"/>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8"/>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8"/>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8"/>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8"/>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8"/>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8"/>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8"/>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8"/>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8"/>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8"/>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8"/>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8"/>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8"/>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8"/>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8"/>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8"/>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8"/>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8"/>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8"/>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8"/>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8"/>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8"/>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8"/>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8"/>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8"/>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8"/>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8"/>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8"/>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8"/>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8"/>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8"/>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8"/>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8"/>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8"/>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8"/>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8"/>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8"/>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8"/>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8"/>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8"/>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8"/>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8"/>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8"/>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8"/>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8"/>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8"/>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8"/>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8"/>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8"/>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8"/>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8"/>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8"/>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8"/>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8"/>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8"/>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8"/>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8"/>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8"/>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8"/>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8"/>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8"/>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8"/>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8"/>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8"/>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8"/>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8"/>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8"/>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8"/>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8"/>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8"/>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8"/>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8"/>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8"/>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8"/>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8"/>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8"/>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8"/>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8"/>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8"/>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8"/>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8"/>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8"/>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8"/>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8"/>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8"/>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8"/>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8"/>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8"/>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8"/>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8"/>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8"/>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8"/>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8"/>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8"/>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8"/>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8"/>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8"/>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8"/>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8"/>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8"/>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8"/>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8"/>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8"/>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8"/>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8"/>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8"/>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8"/>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8"/>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8"/>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8"/>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8"/>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8"/>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8"/>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8"/>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8"/>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8"/>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8"/>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8"/>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8"/>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8"/>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8"/>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8"/>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8"/>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8"/>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8"/>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8"/>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8"/>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8"/>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8"/>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8"/>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8"/>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8"/>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8"/>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8"/>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8"/>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8"/>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8"/>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8"/>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8"/>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8"/>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8"/>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8"/>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8"/>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8"/>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8"/>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8"/>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8"/>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8"/>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8"/>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8"/>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8"/>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8"/>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8"/>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8"/>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8"/>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8"/>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8"/>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8"/>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8"/>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8"/>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8"/>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8"/>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8"/>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8"/>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8"/>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8"/>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8"/>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8"/>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8"/>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8"/>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8"/>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8"/>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8"/>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8"/>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8"/>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8"/>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8"/>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8"/>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8"/>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8"/>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8"/>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8"/>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8"/>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8"/>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8"/>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8"/>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8"/>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8"/>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8"/>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8"/>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8"/>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8"/>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8"/>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8"/>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8"/>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8"/>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8"/>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8"/>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8"/>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8"/>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8"/>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8"/>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8"/>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8"/>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8"/>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8"/>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8"/>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8"/>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8"/>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8"/>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8"/>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8"/>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8"/>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8"/>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8"/>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8"/>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8"/>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8"/>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8"/>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8"/>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8"/>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8"/>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8"/>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8"/>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8"/>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8"/>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8"/>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8"/>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8"/>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8"/>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8"/>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8"/>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8"/>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8"/>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8"/>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8"/>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8"/>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8"/>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8"/>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8"/>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8"/>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8"/>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8"/>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8"/>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8"/>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8"/>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8"/>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8"/>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8"/>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8"/>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8"/>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8"/>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8"/>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8"/>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8"/>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8"/>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8"/>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8"/>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8"/>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8"/>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8"/>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8"/>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8"/>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8"/>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8"/>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8"/>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8"/>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8"/>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8"/>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8"/>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8"/>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8"/>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8"/>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8"/>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8"/>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8"/>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8"/>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8"/>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8"/>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8"/>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8"/>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8"/>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8"/>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8"/>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8"/>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8"/>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8"/>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8"/>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8"/>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8"/>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8"/>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8"/>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8"/>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8"/>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8"/>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8"/>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8"/>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8"/>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8"/>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8"/>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8"/>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8"/>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8"/>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8"/>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8"/>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8"/>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8"/>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8"/>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8"/>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8"/>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8"/>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8"/>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8"/>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8"/>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8"/>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8"/>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8"/>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8"/>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8"/>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8"/>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8"/>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8"/>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8"/>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8"/>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8"/>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8"/>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8"/>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8"/>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8"/>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8"/>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8"/>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8"/>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8"/>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8"/>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8"/>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8"/>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8"/>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8"/>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8"/>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8"/>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8"/>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8"/>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8"/>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8"/>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8"/>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8"/>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8"/>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8"/>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8"/>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8"/>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8"/>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8"/>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8"/>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8"/>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8"/>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8"/>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8"/>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8"/>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8"/>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8"/>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8"/>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8"/>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8"/>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8"/>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8"/>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8"/>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8"/>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8"/>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8"/>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8"/>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8"/>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8"/>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8"/>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8"/>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8"/>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8"/>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8"/>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8"/>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8"/>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8"/>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8"/>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8"/>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8"/>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8"/>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8"/>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8"/>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8"/>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8"/>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8"/>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8"/>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8"/>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8"/>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8"/>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8"/>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8"/>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8"/>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8"/>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8"/>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8"/>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8"/>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8"/>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8"/>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8"/>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8"/>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8"/>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8"/>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8"/>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8"/>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8"/>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8"/>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8"/>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8"/>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8"/>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8"/>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8"/>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8"/>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8"/>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8"/>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8"/>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8"/>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8"/>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8"/>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8"/>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8"/>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8"/>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8"/>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8"/>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8"/>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8"/>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8"/>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8"/>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8"/>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8"/>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8"/>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8"/>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8"/>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8"/>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8"/>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8"/>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8"/>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8"/>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8"/>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8"/>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8"/>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8"/>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8"/>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8"/>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8"/>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8"/>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8"/>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8"/>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8"/>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8"/>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8"/>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8"/>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8"/>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8"/>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8"/>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8"/>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8"/>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8"/>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8"/>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8"/>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8"/>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8"/>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8"/>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8"/>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8"/>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8"/>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8"/>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8"/>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8"/>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8"/>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8"/>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8"/>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8"/>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8"/>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8"/>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8"/>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8"/>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8"/>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8"/>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8"/>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8"/>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8"/>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8"/>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8"/>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8"/>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8"/>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8"/>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8"/>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8"/>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8"/>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8"/>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8"/>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8"/>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8"/>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8"/>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8"/>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8"/>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8"/>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8"/>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8"/>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8"/>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8"/>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8"/>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8"/>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8"/>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8"/>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8"/>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8"/>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8"/>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8"/>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8"/>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8"/>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8"/>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8"/>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8"/>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8"/>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8"/>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8"/>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8"/>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8"/>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8"/>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8"/>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8"/>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8"/>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8"/>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8"/>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8"/>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8"/>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8"/>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8"/>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8"/>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8"/>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8"/>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8"/>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8"/>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8"/>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8"/>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8"/>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8"/>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8"/>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8"/>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8"/>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8"/>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8"/>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8"/>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8"/>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8"/>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8"/>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8"/>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8"/>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8"/>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8"/>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8"/>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8"/>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8"/>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8"/>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8"/>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8"/>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8"/>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8"/>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8"/>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8"/>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8"/>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8"/>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8"/>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8"/>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8"/>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8"/>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8"/>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8"/>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8"/>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8"/>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8"/>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8"/>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8"/>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8"/>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8"/>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8"/>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8"/>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8"/>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8"/>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8"/>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8"/>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8"/>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8"/>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8"/>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8"/>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8"/>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8"/>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8"/>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8"/>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8"/>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8"/>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8"/>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8"/>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8"/>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8"/>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8"/>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8"/>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8"/>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8"/>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8"/>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8"/>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8"/>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8"/>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8"/>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8"/>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8"/>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8"/>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8"/>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8"/>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8"/>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8"/>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8"/>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8"/>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8"/>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8"/>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8"/>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8"/>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8"/>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8"/>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8"/>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8"/>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8"/>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8"/>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8"/>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8"/>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8"/>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8"/>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8"/>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8"/>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8"/>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8"/>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8"/>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8"/>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8"/>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8"/>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8"/>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8"/>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8"/>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8"/>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8"/>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8"/>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8"/>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8"/>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8"/>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8"/>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8"/>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8"/>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8"/>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8"/>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8"/>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8"/>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8"/>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8"/>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8"/>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8"/>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8"/>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8"/>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8"/>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8"/>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8"/>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8"/>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8"/>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8"/>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8"/>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8"/>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8"/>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8"/>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8"/>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8"/>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8"/>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8"/>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8"/>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8"/>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8"/>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8"/>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8"/>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8"/>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8"/>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8"/>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8"/>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8"/>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8"/>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8"/>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8"/>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8"/>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8"/>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8"/>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8"/>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8"/>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8"/>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8"/>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8"/>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8"/>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8"/>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8"/>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8"/>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8"/>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8"/>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8"/>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8"/>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8"/>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8"/>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8"/>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8"/>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8"/>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8"/>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8"/>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8"/>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8"/>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8"/>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8"/>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8"/>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8"/>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8"/>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8"/>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8"/>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8"/>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8"/>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8"/>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8"/>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8"/>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8"/>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8"/>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8"/>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8"/>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8"/>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8"/>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8"/>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8"/>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8"/>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8"/>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8"/>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8"/>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8"/>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8"/>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8"/>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8"/>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8"/>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8"/>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8"/>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8"/>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8"/>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8"/>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8"/>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8"/>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8"/>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8"/>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8"/>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8"/>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8"/>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8"/>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8"/>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8"/>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8"/>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8"/>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8"/>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8"/>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8"/>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8"/>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8"/>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8"/>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8"/>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8"/>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8"/>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8"/>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8"/>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8"/>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8"/>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8"/>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8"/>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8"/>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8"/>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8"/>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8"/>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8"/>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8"/>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8"/>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8"/>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8"/>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8"/>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8"/>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8"/>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8"/>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8"/>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8"/>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8"/>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8"/>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8"/>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8"/>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8"/>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8"/>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8"/>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8"/>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8"/>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8"/>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8"/>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8"/>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8"/>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8"/>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8"/>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8"/>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8"/>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8"/>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8"/>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8"/>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8"/>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8"/>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8"/>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8"/>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8"/>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8"/>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8"/>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8"/>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8"/>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8"/>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8"/>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8"/>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8"/>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8"/>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8"/>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8"/>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8"/>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8"/>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8"/>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8"/>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8"/>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8"/>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8"/>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8"/>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8"/>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8"/>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8"/>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8"/>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8"/>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8"/>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8"/>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8"/>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8"/>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8"/>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8"/>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8"/>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8"/>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8"/>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8"/>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8"/>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8"/>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8"/>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8"/>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8"/>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8"/>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8"/>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8"/>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8"/>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8"/>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8"/>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8"/>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8"/>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8"/>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8"/>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8"/>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8"/>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8"/>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8"/>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8"/>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8"/>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8"/>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8"/>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8"/>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8"/>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8"/>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8"/>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8"/>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8"/>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8"/>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8"/>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8"/>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8"/>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8"/>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8"/>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8"/>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8"/>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8"/>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8"/>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8"/>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8"/>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8"/>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8"/>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8"/>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8"/>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8"/>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8"/>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8"/>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8"/>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8"/>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8"/>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8"/>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8"/>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8"/>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8"/>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8"/>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8"/>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8"/>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8"/>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8"/>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8"/>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8"/>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8"/>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8"/>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8"/>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8"/>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8"/>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8"/>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8"/>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8"/>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8"/>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8"/>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8"/>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8"/>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8"/>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8"/>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8"/>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8"/>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8"/>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8"/>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8"/>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8"/>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8"/>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8"/>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8"/>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8"/>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8"/>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8"/>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8"/>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8"/>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8"/>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8"/>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8"/>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8"/>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8"/>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8"/>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8"/>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8"/>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8"/>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8"/>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THE NATURE CONSERVANCY</v>
      </c>
      <c r="B1" s="1">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187</v>
      </c>
      <c r="B2" s="4"/>
      <c r="C2" s="141"/>
      <c r="D2" s="141"/>
      <c r="E2" s="142"/>
      <c r="F2" s="16"/>
      <c r="G2" s="16"/>
      <c r="H2" s="16"/>
      <c r="I2" s="16"/>
      <c r="J2" s="16"/>
      <c r="K2" s="16"/>
      <c r="L2" s="16"/>
      <c r="M2" s="16"/>
      <c r="N2" s="16"/>
      <c r="O2" s="16"/>
      <c r="P2" s="16"/>
      <c r="Q2" s="16"/>
      <c r="R2" s="16"/>
      <c r="S2" s="16"/>
      <c r="T2" s="16"/>
      <c r="U2" s="16"/>
      <c r="V2" s="16"/>
      <c r="W2" s="16"/>
      <c r="X2" s="16"/>
      <c r="Y2" s="16"/>
    </row>
    <row r="3">
      <c r="A3" s="138"/>
      <c r="B3" s="143" t="s">
        <v>188</v>
      </c>
      <c r="C3" s="144" t="s">
        <v>189</v>
      </c>
      <c r="D3" s="145">
        <f>'Expenses 2023'!C40</f>
        <v>1352544893</v>
      </c>
      <c r="E3" s="146"/>
      <c r="F3" s="16"/>
      <c r="G3" s="16"/>
      <c r="H3" s="16"/>
      <c r="I3" s="16"/>
      <c r="J3" s="16"/>
      <c r="K3" s="16"/>
      <c r="L3" s="16"/>
      <c r="M3" s="16"/>
      <c r="N3" s="16"/>
      <c r="O3" s="16"/>
      <c r="P3" s="16"/>
      <c r="Q3" s="16"/>
      <c r="R3" s="16"/>
      <c r="S3" s="16"/>
      <c r="T3" s="16"/>
      <c r="U3" s="16"/>
      <c r="V3" s="16"/>
      <c r="W3" s="16"/>
      <c r="X3" s="16"/>
      <c r="Y3" s="16"/>
    </row>
    <row r="4">
      <c r="A4" s="138"/>
      <c r="B4" s="38"/>
      <c r="C4" s="144" t="s">
        <v>190</v>
      </c>
      <c r="D4" s="145">
        <f>'Expenses 2023'!C31</f>
        <v>12455229</v>
      </c>
      <c r="E4" s="146"/>
      <c r="F4" s="16"/>
      <c r="G4" s="16"/>
      <c r="H4" s="16"/>
      <c r="I4" s="16"/>
      <c r="J4" s="16"/>
      <c r="K4" s="16"/>
      <c r="L4" s="16"/>
      <c r="M4" s="16"/>
      <c r="N4" s="16"/>
      <c r="O4" s="16"/>
      <c r="P4" s="16"/>
      <c r="Q4" s="16"/>
      <c r="R4" s="16"/>
      <c r="S4" s="16"/>
      <c r="T4" s="16"/>
      <c r="U4" s="16"/>
      <c r="V4" s="16"/>
      <c r="W4" s="16"/>
      <c r="X4" s="16"/>
      <c r="Y4" s="16"/>
    </row>
    <row r="5">
      <c r="A5" s="138"/>
      <c r="B5" s="38"/>
      <c r="C5" s="144" t="s">
        <v>191</v>
      </c>
      <c r="D5" s="145">
        <f>D3-D4</f>
        <v>1340089664</v>
      </c>
      <c r="E5" s="146"/>
      <c r="F5" s="16"/>
      <c r="G5" s="16"/>
      <c r="H5" s="16"/>
      <c r="I5" s="16"/>
      <c r="J5" s="16"/>
      <c r="K5" s="16"/>
      <c r="L5" s="16"/>
      <c r="M5" s="16"/>
      <c r="N5" s="16"/>
      <c r="O5" s="16"/>
      <c r="P5" s="16"/>
      <c r="Q5" s="16"/>
      <c r="R5" s="16"/>
      <c r="S5" s="16"/>
      <c r="T5" s="16"/>
      <c r="U5" s="16"/>
      <c r="V5" s="16"/>
      <c r="W5" s="16"/>
      <c r="X5" s="16"/>
      <c r="Y5" s="16"/>
    </row>
    <row r="6">
      <c r="A6" s="138"/>
      <c r="B6" s="38"/>
      <c r="C6" s="144" t="s">
        <v>192</v>
      </c>
      <c r="D6" s="145">
        <f>D5/12</f>
        <v>111674138.7</v>
      </c>
      <c r="E6" s="146"/>
      <c r="F6" s="16"/>
      <c r="G6" s="16"/>
      <c r="H6" s="16"/>
      <c r="I6" s="16"/>
      <c r="J6" s="16"/>
      <c r="K6" s="16"/>
      <c r="L6" s="16"/>
      <c r="M6" s="16"/>
      <c r="N6" s="16"/>
      <c r="O6" s="16"/>
      <c r="P6" s="16"/>
      <c r="Q6" s="16"/>
      <c r="R6" s="16"/>
      <c r="S6" s="16"/>
      <c r="T6" s="16"/>
      <c r="U6" s="16"/>
      <c r="V6" s="16"/>
      <c r="W6" s="16"/>
      <c r="X6" s="16"/>
      <c r="Y6" s="16"/>
    </row>
    <row r="7">
      <c r="A7" s="138"/>
      <c r="B7" s="38"/>
      <c r="C7" s="144" t="s">
        <v>193</v>
      </c>
      <c r="D7" s="104">
        <f>'Balance Sheet 2023'!E2+'Balance Sheet 2023'!E3</f>
        <v>145735561</v>
      </c>
      <c r="E7" s="146"/>
      <c r="F7" s="16"/>
      <c r="G7" s="16"/>
      <c r="H7" s="16"/>
      <c r="I7" s="16"/>
      <c r="J7" s="16"/>
      <c r="K7" s="16"/>
      <c r="L7" s="16"/>
      <c r="M7" s="16"/>
      <c r="N7" s="16"/>
      <c r="O7" s="16"/>
      <c r="P7" s="16"/>
      <c r="Q7" s="16"/>
      <c r="R7" s="16"/>
      <c r="S7" s="16"/>
      <c r="T7" s="16"/>
      <c r="U7" s="16"/>
      <c r="V7" s="16"/>
      <c r="W7" s="16"/>
      <c r="X7" s="16"/>
      <c r="Y7" s="16"/>
    </row>
    <row r="8">
      <c r="A8" s="138"/>
      <c r="B8" s="38"/>
      <c r="C8" s="147" t="s">
        <v>187</v>
      </c>
      <c r="D8" s="148">
        <f>D7/D6</f>
        <v>1.305007254</v>
      </c>
      <c r="E8" s="149" t="s">
        <v>194</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195</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196</v>
      </c>
      <c r="C11" s="144" t="s">
        <v>197</v>
      </c>
      <c r="D11" s="104">
        <f>'Balance Sheet 2023'!E30</f>
        <v>6253224544</v>
      </c>
      <c r="E11" s="146"/>
      <c r="F11" s="16"/>
      <c r="G11" s="16"/>
      <c r="H11" s="16"/>
      <c r="I11" s="16"/>
      <c r="J11" s="16"/>
      <c r="K11" s="16"/>
      <c r="L11" s="16"/>
      <c r="M11" s="16"/>
      <c r="N11" s="16"/>
      <c r="O11" s="16"/>
      <c r="P11" s="16"/>
      <c r="Q11" s="16"/>
      <c r="R11" s="16"/>
      <c r="S11" s="16"/>
      <c r="T11" s="16"/>
      <c r="U11" s="16"/>
      <c r="V11" s="16"/>
      <c r="W11" s="16"/>
      <c r="X11" s="16"/>
      <c r="Y11" s="16"/>
    </row>
    <row r="12">
      <c r="A12" s="138"/>
      <c r="B12" s="38"/>
      <c r="C12" s="144" t="s">
        <v>198</v>
      </c>
      <c r="D12" s="104">
        <f>'Expenses 2023'!C40</f>
        <v>1352544893</v>
      </c>
      <c r="E12" s="146"/>
      <c r="F12" s="16"/>
      <c r="G12" s="16"/>
      <c r="H12" s="16"/>
      <c r="I12" s="16"/>
      <c r="J12" s="16"/>
      <c r="K12" s="16"/>
      <c r="L12" s="16"/>
      <c r="M12" s="16"/>
      <c r="N12" s="16"/>
      <c r="O12" s="16"/>
      <c r="P12" s="16"/>
      <c r="Q12" s="16"/>
      <c r="R12" s="16"/>
      <c r="S12" s="16"/>
      <c r="T12" s="16"/>
      <c r="U12" s="16"/>
      <c r="V12" s="16"/>
      <c r="W12" s="16"/>
      <c r="X12" s="16"/>
      <c r="Y12" s="16"/>
    </row>
    <row r="13">
      <c r="A13" s="138"/>
      <c r="B13" s="38"/>
      <c r="C13" s="144" t="s">
        <v>199</v>
      </c>
      <c r="D13" s="145">
        <f>D12/12</f>
        <v>112712074.4</v>
      </c>
      <c r="E13" s="146"/>
      <c r="F13" s="16"/>
      <c r="G13" s="16"/>
      <c r="H13" s="16"/>
      <c r="I13" s="16"/>
      <c r="J13" s="16"/>
      <c r="K13" s="16"/>
      <c r="L13" s="16"/>
      <c r="M13" s="16"/>
      <c r="N13" s="16"/>
      <c r="O13" s="16"/>
      <c r="P13" s="16"/>
      <c r="Q13" s="16"/>
      <c r="R13" s="16"/>
      <c r="S13" s="16"/>
      <c r="T13" s="16"/>
      <c r="U13" s="16"/>
      <c r="V13" s="16"/>
      <c r="W13" s="16"/>
      <c r="X13" s="16"/>
      <c r="Y13" s="16"/>
    </row>
    <row r="14">
      <c r="A14" s="138"/>
      <c r="B14" s="38"/>
      <c r="C14" s="147" t="s">
        <v>195</v>
      </c>
      <c r="D14" s="148">
        <f>D11/D13</f>
        <v>55.47963318</v>
      </c>
      <c r="E14" s="149" t="s">
        <v>194</v>
      </c>
      <c r="F14" s="16"/>
      <c r="G14" s="16"/>
      <c r="H14" s="16"/>
      <c r="I14" s="16"/>
      <c r="J14" s="16"/>
      <c r="K14" s="16"/>
      <c r="L14" s="16"/>
      <c r="M14" s="16"/>
      <c r="N14" s="16"/>
      <c r="O14" s="16"/>
      <c r="P14" s="16"/>
      <c r="Q14" s="16"/>
      <c r="R14" s="16"/>
      <c r="S14" s="16"/>
      <c r="T14" s="16"/>
      <c r="U14" s="16"/>
      <c r="V14" s="16"/>
      <c r="W14" s="16"/>
      <c r="X14" s="16"/>
      <c r="Y14" s="16"/>
    </row>
    <row r="15">
      <c r="A15" s="138"/>
      <c r="B15" s="50"/>
      <c r="C15" s="57"/>
      <c r="D15" s="57"/>
      <c r="E15" s="146"/>
      <c r="F15" s="16"/>
      <c r="G15" s="16"/>
      <c r="H15" s="16"/>
      <c r="I15" s="16"/>
      <c r="J15" s="16"/>
      <c r="K15" s="16"/>
      <c r="L15" s="16"/>
      <c r="M15" s="16"/>
      <c r="N15" s="16"/>
      <c r="O15" s="16"/>
      <c r="P15" s="16"/>
      <c r="Q15" s="16"/>
      <c r="R15" s="16"/>
      <c r="S15" s="16"/>
      <c r="T15" s="16"/>
      <c r="U15" s="16"/>
      <c r="V15" s="16"/>
      <c r="W15" s="16"/>
      <c r="X15" s="16"/>
      <c r="Y15" s="16"/>
    </row>
    <row r="16">
      <c r="A16" s="140" t="s">
        <v>200</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201</v>
      </c>
      <c r="C17" s="144" t="s">
        <v>202</v>
      </c>
      <c r="D17" s="104">
        <f>sum('Balance Sheet 2023'!E13:E15)</f>
        <v>3497478763</v>
      </c>
      <c r="E17" s="146"/>
      <c r="F17" s="16"/>
      <c r="G17" s="16"/>
      <c r="H17" s="16"/>
      <c r="I17" s="16"/>
      <c r="J17" s="16"/>
      <c r="K17" s="16"/>
      <c r="L17" s="16"/>
      <c r="M17" s="16"/>
      <c r="N17" s="16"/>
      <c r="O17" s="16"/>
      <c r="P17" s="16"/>
      <c r="Q17" s="16"/>
      <c r="R17" s="16"/>
      <c r="S17" s="16"/>
      <c r="T17" s="16"/>
      <c r="U17" s="16"/>
      <c r="V17" s="16"/>
      <c r="W17" s="16"/>
      <c r="X17" s="16"/>
      <c r="Y17" s="16"/>
    </row>
    <row r="18">
      <c r="A18" s="138"/>
      <c r="B18" s="38"/>
      <c r="C18" s="144" t="s">
        <v>198</v>
      </c>
      <c r="D18" s="104">
        <f>'Expenses 2023'!C40</f>
        <v>1352544893</v>
      </c>
      <c r="E18" s="146"/>
      <c r="F18" s="16"/>
      <c r="G18" s="16"/>
      <c r="H18" s="16"/>
      <c r="I18" s="16"/>
      <c r="J18" s="16"/>
      <c r="K18" s="16"/>
      <c r="L18" s="16"/>
      <c r="M18" s="16"/>
      <c r="N18" s="16"/>
      <c r="O18" s="16"/>
      <c r="P18" s="16"/>
      <c r="Q18" s="16"/>
      <c r="R18" s="16"/>
      <c r="S18" s="16"/>
      <c r="T18" s="16"/>
      <c r="U18" s="16"/>
      <c r="V18" s="16"/>
      <c r="W18" s="16"/>
      <c r="X18" s="16"/>
      <c r="Y18" s="16"/>
    </row>
    <row r="19">
      <c r="A19" s="138"/>
      <c r="B19" s="38"/>
      <c r="C19" s="144" t="s">
        <v>199</v>
      </c>
      <c r="D19" s="145">
        <f>D18/12</f>
        <v>112712074.4</v>
      </c>
      <c r="E19" s="146"/>
      <c r="F19" s="16"/>
      <c r="G19" s="16"/>
      <c r="H19" s="16"/>
      <c r="I19" s="16"/>
      <c r="J19" s="16"/>
      <c r="K19" s="16"/>
      <c r="L19" s="16"/>
      <c r="M19" s="16"/>
      <c r="N19" s="16"/>
      <c r="O19" s="16"/>
      <c r="P19" s="16"/>
      <c r="Q19" s="16"/>
      <c r="R19" s="16"/>
      <c r="S19" s="16"/>
      <c r="T19" s="16"/>
      <c r="U19" s="16"/>
      <c r="V19" s="16"/>
      <c r="W19" s="16"/>
      <c r="X19" s="16"/>
      <c r="Y19" s="16"/>
    </row>
    <row r="20">
      <c r="A20" s="138"/>
      <c r="B20" s="38"/>
      <c r="C20" s="147" t="s">
        <v>203</v>
      </c>
      <c r="D20" s="148">
        <f>D17/D19</f>
        <v>31.03020489</v>
      </c>
      <c r="E20" s="149" t="s">
        <v>194</v>
      </c>
      <c r="F20" s="16"/>
      <c r="G20" s="16"/>
      <c r="H20" s="16"/>
      <c r="I20" s="16"/>
      <c r="J20" s="16"/>
      <c r="K20" s="16"/>
      <c r="L20" s="16"/>
      <c r="M20" s="16"/>
      <c r="N20" s="16"/>
      <c r="O20" s="16"/>
      <c r="P20" s="16"/>
      <c r="Q20" s="16"/>
      <c r="R20" s="16"/>
      <c r="S20" s="16"/>
      <c r="T20" s="16"/>
      <c r="U20" s="16"/>
      <c r="V20" s="16"/>
      <c r="W20" s="16"/>
      <c r="X20" s="16"/>
      <c r="Y20" s="16"/>
    </row>
    <row r="21">
      <c r="A21" s="138"/>
      <c r="B21" s="38"/>
      <c r="C21" s="153" t="s">
        <v>204</v>
      </c>
      <c r="D21" s="154">
        <f>D20+D8</f>
        <v>32.33521215</v>
      </c>
      <c r="E21" s="155" t="s">
        <v>194</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205</v>
      </c>
      <c r="B23" s="4"/>
      <c r="C23" s="157"/>
      <c r="D23" s="72"/>
      <c r="E23" s="158"/>
      <c r="F23" s="65"/>
      <c r="G23" s="65"/>
      <c r="H23" s="65"/>
      <c r="I23" s="65"/>
      <c r="J23" s="65"/>
      <c r="K23" s="65"/>
      <c r="L23" s="65"/>
      <c r="M23" s="65"/>
      <c r="N23" s="65"/>
      <c r="O23" s="65"/>
      <c r="P23" s="65"/>
      <c r="Q23" s="65"/>
      <c r="R23" s="65"/>
      <c r="S23" s="65"/>
      <c r="T23" s="65"/>
      <c r="U23" s="65"/>
      <c r="V23" s="65"/>
      <c r="W23" s="65"/>
      <c r="X23" s="65"/>
      <c r="Y23" s="65"/>
    </row>
    <row r="24">
      <c r="A24" s="138"/>
      <c r="B24" s="143" t="s">
        <v>206</v>
      </c>
      <c r="C24" s="159"/>
      <c r="D24" s="160">
        <f>max('Revenues 2023'!E2:E7,'Revenues 2023'!F10:F15)</f>
        <v>1013686311</v>
      </c>
      <c r="E24" s="161" t="s">
        <v>207</v>
      </c>
      <c r="F24" s="16"/>
      <c r="G24" s="16"/>
      <c r="H24" s="16"/>
      <c r="I24" s="16"/>
      <c r="J24" s="16"/>
      <c r="K24" s="16"/>
      <c r="L24" s="16"/>
      <c r="M24" s="16"/>
      <c r="N24" s="16"/>
      <c r="O24" s="16"/>
      <c r="P24" s="16"/>
      <c r="Q24" s="16"/>
      <c r="R24" s="16"/>
      <c r="S24" s="16"/>
      <c r="T24" s="16"/>
      <c r="U24" s="16"/>
      <c r="V24" s="16"/>
      <c r="W24" s="16"/>
      <c r="X24" s="16"/>
      <c r="Y24" s="16"/>
    </row>
    <row r="25">
      <c r="A25" s="138"/>
      <c r="B25" s="38"/>
      <c r="C25" s="144" t="s">
        <v>208</v>
      </c>
      <c r="D25" s="145">
        <f>'Revenues 2023'!F44</f>
        <v>1482731301</v>
      </c>
      <c r="E25" s="146"/>
      <c r="F25" s="16"/>
      <c r="G25" s="16"/>
      <c r="H25" s="16"/>
      <c r="I25" s="16"/>
      <c r="J25" s="16"/>
      <c r="K25" s="16"/>
      <c r="L25" s="16"/>
      <c r="M25" s="16"/>
      <c r="N25" s="16"/>
      <c r="O25" s="16"/>
      <c r="P25" s="16"/>
      <c r="Q25" s="16"/>
      <c r="R25" s="16"/>
      <c r="S25" s="16"/>
      <c r="T25" s="16"/>
      <c r="U25" s="16"/>
      <c r="V25" s="16"/>
      <c r="W25" s="16"/>
      <c r="X25" s="16"/>
      <c r="Y25" s="16"/>
    </row>
    <row r="26">
      <c r="A26" s="138"/>
      <c r="B26" s="38"/>
      <c r="C26" s="147" t="s">
        <v>205</v>
      </c>
      <c r="D26" s="162">
        <f>D24/D25</f>
        <v>0.6836615038</v>
      </c>
      <c r="E26" s="149" t="s">
        <v>209</v>
      </c>
      <c r="F26" s="16"/>
      <c r="G26" s="16"/>
      <c r="H26" s="16"/>
      <c r="I26" s="16"/>
      <c r="J26" s="16"/>
      <c r="K26" s="16"/>
      <c r="L26" s="16"/>
      <c r="M26" s="16"/>
      <c r="N26" s="16"/>
      <c r="O26" s="16"/>
      <c r="P26" s="16"/>
      <c r="Q26" s="16"/>
      <c r="R26" s="16"/>
      <c r="S26" s="16"/>
      <c r="T26" s="16"/>
      <c r="U26" s="16"/>
      <c r="V26" s="16"/>
      <c r="W26" s="16"/>
      <c r="X26" s="16"/>
      <c r="Y26" s="16"/>
    </row>
    <row r="27">
      <c r="A27" s="138"/>
      <c r="B27" s="50"/>
      <c r="C27" s="57"/>
      <c r="D27" s="57"/>
      <c r="E27" s="146"/>
      <c r="F27" s="16"/>
      <c r="G27" s="16"/>
      <c r="H27" s="16"/>
      <c r="I27" s="16"/>
      <c r="J27" s="16"/>
      <c r="K27" s="16"/>
      <c r="L27" s="16"/>
      <c r="M27" s="16"/>
      <c r="N27" s="16"/>
      <c r="O27" s="16"/>
      <c r="P27" s="16"/>
      <c r="Q27" s="16"/>
      <c r="R27" s="16"/>
      <c r="S27" s="16"/>
      <c r="T27" s="16"/>
      <c r="U27" s="16"/>
      <c r="V27" s="16"/>
      <c r="W27" s="16"/>
      <c r="X27" s="16"/>
      <c r="Y27" s="16"/>
    </row>
    <row r="28">
      <c r="A28" s="140" t="s">
        <v>210</v>
      </c>
      <c r="B28" s="4"/>
      <c r="C28" s="157"/>
      <c r="D28" s="72"/>
      <c r="E28" s="158"/>
      <c r="F28" s="65"/>
      <c r="G28" s="65"/>
      <c r="H28" s="65"/>
      <c r="I28" s="65"/>
      <c r="J28" s="65"/>
      <c r="K28" s="65"/>
      <c r="L28" s="65"/>
      <c r="M28" s="65"/>
      <c r="N28" s="65"/>
      <c r="O28" s="65"/>
      <c r="P28" s="65"/>
      <c r="Q28" s="65"/>
      <c r="R28" s="65"/>
      <c r="S28" s="65"/>
      <c r="T28" s="65"/>
      <c r="U28" s="65"/>
      <c r="V28" s="65"/>
      <c r="W28" s="65"/>
      <c r="X28" s="65"/>
      <c r="Y28" s="65"/>
    </row>
    <row r="29">
      <c r="A29" s="138"/>
      <c r="B29" s="143" t="s">
        <v>211</v>
      </c>
      <c r="C29" s="144" t="s">
        <v>212</v>
      </c>
      <c r="D29" s="104">
        <f>SUM('Expenses 2023'!C7:C9)</f>
        <v>466995763</v>
      </c>
      <c r="E29" s="146"/>
      <c r="F29" s="16"/>
      <c r="G29" s="16"/>
      <c r="H29" s="16"/>
      <c r="I29" s="16"/>
      <c r="J29" s="16"/>
      <c r="K29" s="16"/>
      <c r="L29" s="16"/>
      <c r="M29" s="16"/>
      <c r="N29" s="16"/>
      <c r="O29" s="16"/>
      <c r="P29" s="16"/>
      <c r="Q29" s="16"/>
      <c r="R29" s="16"/>
      <c r="S29" s="16"/>
      <c r="T29" s="16"/>
      <c r="U29" s="16"/>
      <c r="V29" s="16"/>
      <c r="W29" s="16"/>
      <c r="X29" s="16"/>
      <c r="Y29" s="16"/>
    </row>
    <row r="30">
      <c r="A30" s="138"/>
      <c r="B30" s="38"/>
      <c r="C30" s="144" t="s">
        <v>213</v>
      </c>
      <c r="D30" s="104">
        <f>SUM('Expenses 2023'!C10:C12)</f>
        <v>117048041</v>
      </c>
      <c r="E30" s="146"/>
      <c r="F30" s="16"/>
      <c r="G30" s="16"/>
      <c r="H30" s="16"/>
      <c r="I30" s="16"/>
      <c r="J30" s="16"/>
      <c r="K30" s="16"/>
      <c r="L30" s="16"/>
      <c r="M30" s="16"/>
      <c r="N30" s="16"/>
      <c r="O30" s="16"/>
      <c r="P30" s="16"/>
      <c r="Q30" s="16"/>
      <c r="R30" s="16"/>
      <c r="S30" s="16"/>
      <c r="T30" s="16"/>
      <c r="U30" s="16"/>
      <c r="V30" s="16"/>
      <c r="W30" s="16"/>
      <c r="X30" s="16"/>
      <c r="Y30" s="16"/>
    </row>
    <row r="31">
      <c r="A31" s="138"/>
      <c r="B31" s="38"/>
      <c r="C31" s="144" t="s">
        <v>214</v>
      </c>
      <c r="D31" s="104">
        <f>sum(D29:D30)</f>
        <v>584043804</v>
      </c>
      <c r="E31" s="146"/>
      <c r="F31" s="16"/>
      <c r="G31" s="16"/>
      <c r="H31" s="16"/>
      <c r="I31" s="16"/>
      <c r="J31" s="16"/>
      <c r="K31" s="16"/>
      <c r="L31" s="16"/>
      <c r="M31" s="16"/>
      <c r="N31" s="16"/>
      <c r="O31" s="16"/>
      <c r="P31" s="16"/>
      <c r="Q31" s="16"/>
      <c r="R31" s="16"/>
      <c r="S31" s="16"/>
      <c r="T31" s="16"/>
      <c r="U31" s="16"/>
      <c r="V31" s="16"/>
      <c r="W31" s="16"/>
      <c r="X31" s="16"/>
      <c r="Y31" s="16"/>
    </row>
    <row r="32">
      <c r="A32" s="138"/>
      <c r="B32" s="38"/>
      <c r="C32" s="144" t="s">
        <v>189</v>
      </c>
      <c r="D32" s="104">
        <f>'Expenses 2023'!C40</f>
        <v>1352544893</v>
      </c>
      <c r="E32" s="146"/>
      <c r="F32" s="16"/>
      <c r="G32" s="16"/>
      <c r="H32" s="16"/>
      <c r="I32" s="16"/>
      <c r="J32" s="16"/>
      <c r="K32" s="16"/>
      <c r="L32" s="16"/>
      <c r="M32" s="16"/>
      <c r="N32" s="16"/>
      <c r="O32" s="16"/>
      <c r="P32" s="16"/>
      <c r="Q32" s="16"/>
      <c r="R32" s="16"/>
      <c r="S32" s="16"/>
      <c r="T32" s="16"/>
      <c r="U32" s="16"/>
      <c r="V32" s="16"/>
      <c r="W32" s="16"/>
      <c r="X32" s="16"/>
      <c r="Y32" s="16"/>
    </row>
    <row r="33">
      <c r="A33" s="138"/>
      <c r="B33" s="38"/>
      <c r="C33" s="147" t="s">
        <v>215</v>
      </c>
      <c r="D33" s="162">
        <f>D31/D32</f>
        <v>0.4318110305</v>
      </c>
      <c r="E33" s="149" t="s">
        <v>216</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217</v>
      </c>
      <c r="B35" s="4"/>
      <c r="C35" s="157"/>
      <c r="D35" s="72"/>
      <c r="E35" s="158"/>
      <c r="F35" s="65"/>
      <c r="G35" s="65"/>
      <c r="H35" s="65"/>
      <c r="I35" s="65"/>
      <c r="J35" s="65"/>
      <c r="K35" s="65"/>
      <c r="L35" s="65"/>
      <c r="M35" s="65"/>
      <c r="N35" s="65"/>
      <c r="O35" s="65"/>
      <c r="P35" s="65"/>
      <c r="Q35" s="65"/>
      <c r="R35" s="65"/>
      <c r="S35" s="65"/>
      <c r="T35" s="65"/>
      <c r="U35" s="65"/>
      <c r="V35" s="65"/>
      <c r="W35" s="65"/>
      <c r="X35" s="65"/>
      <c r="Y35" s="65"/>
    </row>
    <row r="36">
      <c r="A36" s="138"/>
      <c r="B36" s="163" t="s">
        <v>218</v>
      </c>
      <c r="C36" s="144" t="s">
        <v>219</v>
      </c>
      <c r="D36" s="104">
        <f>SUM('Expenses 2023'!C10:C11)</f>
        <v>83887518</v>
      </c>
      <c r="E36" s="146"/>
      <c r="F36" s="16"/>
      <c r="G36" s="16"/>
      <c r="H36" s="16"/>
      <c r="I36" s="16"/>
      <c r="J36" s="16"/>
      <c r="K36" s="16"/>
      <c r="L36" s="16"/>
      <c r="M36" s="16"/>
      <c r="N36" s="16"/>
      <c r="O36" s="16"/>
      <c r="P36" s="16"/>
      <c r="Q36" s="16"/>
      <c r="R36" s="16"/>
      <c r="S36" s="16"/>
      <c r="T36" s="16"/>
      <c r="U36" s="16"/>
      <c r="V36" s="16"/>
      <c r="W36" s="16"/>
      <c r="X36" s="16"/>
      <c r="Y36" s="16"/>
    </row>
    <row r="37">
      <c r="A37" s="138"/>
      <c r="B37" s="38"/>
      <c r="C37" s="144" t="s">
        <v>212</v>
      </c>
      <c r="D37" s="104">
        <f>SUM('Expenses 2023'!C7:C9)</f>
        <v>466995763</v>
      </c>
      <c r="E37" s="146"/>
      <c r="F37" s="16"/>
      <c r="G37" s="16"/>
      <c r="H37" s="16"/>
      <c r="I37" s="16"/>
      <c r="J37" s="16"/>
      <c r="K37" s="16"/>
      <c r="L37" s="16"/>
      <c r="M37" s="16"/>
      <c r="N37" s="16"/>
      <c r="O37" s="16"/>
      <c r="P37" s="16"/>
      <c r="Q37" s="16"/>
      <c r="R37" s="16"/>
      <c r="S37" s="16"/>
      <c r="T37" s="16"/>
      <c r="U37" s="16"/>
      <c r="V37" s="16"/>
      <c r="W37" s="16"/>
      <c r="X37" s="16"/>
      <c r="Y37" s="16"/>
    </row>
    <row r="38">
      <c r="A38" s="138"/>
      <c r="B38" s="38"/>
      <c r="C38" s="147" t="s">
        <v>217</v>
      </c>
      <c r="D38" s="174">
        <f>if(D37=0,0,D36/D37)</f>
        <v>0.1796322893</v>
      </c>
      <c r="E38" s="149" t="s">
        <v>220</v>
      </c>
      <c r="F38" s="16"/>
      <c r="G38" s="16"/>
      <c r="H38" s="16"/>
      <c r="I38" s="16"/>
      <c r="J38" s="16"/>
      <c r="K38" s="16"/>
      <c r="L38" s="16"/>
      <c r="M38" s="16"/>
      <c r="N38" s="16"/>
      <c r="O38" s="16"/>
      <c r="P38" s="16"/>
      <c r="Q38" s="16"/>
      <c r="R38" s="16"/>
      <c r="S38" s="16"/>
      <c r="T38" s="16"/>
      <c r="U38" s="16"/>
      <c r="V38" s="16"/>
      <c r="W38" s="16"/>
      <c r="X38" s="16"/>
      <c r="Y38" s="16"/>
    </row>
    <row r="39">
      <c r="A39" s="138"/>
      <c r="B39" s="50"/>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221</v>
      </c>
      <c r="B40" s="4"/>
      <c r="C40" s="72"/>
      <c r="D40" s="72"/>
      <c r="E40" s="158"/>
      <c r="F40" s="65"/>
      <c r="G40" s="65"/>
      <c r="H40" s="65"/>
      <c r="I40" s="65"/>
      <c r="J40" s="65"/>
      <c r="K40" s="65"/>
      <c r="L40" s="65"/>
      <c r="M40" s="65"/>
      <c r="N40" s="65"/>
      <c r="O40" s="65"/>
      <c r="P40" s="65"/>
      <c r="Q40" s="65"/>
      <c r="R40" s="65"/>
      <c r="S40" s="65"/>
      <c r="T40" s="65"/>
      <c r="U40" s="65"/>
      <c r="V40" s="65"/>
      <c r="W40" s="65"/>
      <c r="X40" s="65"/>
      <c r="Y40" s="65"/>
    </row>
    <row r="41">
      <c r="A41" s="138"/>
      <c r="B41" s="143" t="s">
        <v>222</v>
      </c>
      <c r="C41" s="147" t="s">
        <v>246</v>
      </c>
      <c r="D41" s="104">
        <f>'Expenses 2023'!D40</f>
        <v>947554699</v>
      </c>
      <c r="E41" s="165">
        <f t="shared" ref="E41:E44" si="1">D41/$D$44</f>
        <v>0.7005717177</v>
      </c>
      <c r="F41" s="16"/>
      <c r="G41" s="16"/>
      <c r="H41" s="16"/>
      <c r="I41" s="16"/>
      <c r="J41" s="16"/>
      <c r="K41" s="16"/>
      <c r="L41" s="16"/>
      <c r="M41" s="16"/>
      <c r="N41" s="16"/>
      <c r="O41" s="16"/>
      <c r="P41" s="16"/>
      <c r="Q41" s="16"/>
      <c r="R41" s="16"/>
      <c r="S41" s="16"/>
      <c r="T41" s="16"/>
      <c r="U41" s="16"/>
      <c r="V41" s="16"/>
      <c r="W41" s="16"/>
      <c r="X41" s="16"/>
      <c r="Y41" s="16"/>
    </row>
    <row r="42">
      <c r="A42" s="138"/>
      <c r="B42" s="38"/>
      <c r="C42" s="147" t="s">
        <v>224</v>
      </c>
      <c r="D42" s="145">
        <f>'Expenses 2023'!E40</f>
        <v>211223774</v>
      </c>
      <c r="E42" s="165">
        <f t="shared" si="1"/>
        <v>0.1561676622</v>
      </c>
      <c r="F42" s="16"/>
      <c r="G42" s="16"/>
      <c r="H42" s="16"/>
      <c r="I42" s="16"/>
      <c r="J42" s="16"/>
      <c r="K42" s="16"/>
      <c r="L42" s="16"/>
      <c r="M42" s="16"/>
      <c r="N42" s="16"/>
      <c r="O42" s="16"/>
      <c r="P42" s="16"/>
      <c r="Q42" s="16"/>
      <c r="R42" s="16"/>
      <c r="S42" s="16"/>
      <c r="T42" s="16"/>
      <c r="U42" s="16"/>
      <c r="V42" s="16"/>
      <c r="W42" s="16"/>
      <c r="X42" s="16"/>
      <c r="Y42" s="16"/>
    </row>
    <row r="43">
      <c r="A43" s="138"/>
      <c r="B43" s="38"/>
      <c r="C43" s="147" t="s">
        <v>225</v>
      </c>
      <c r="D43" s="145">
        <f>'Expenses 2023'!F40</f>
        <v>193766420</v>
      </c>
      <c r="E43" s="165">
        <f t="shared" si="1"/>
        <v>0.14326062</v>
      </c>
      <c r="F43" s="16"/>
      <c r="G43" s="16"/>
      <c r="H43" s="16"/>
      <c r="I43" s="16"/>
      <c r="J43" s="16"/>
      <c r="K43" s="16"/>
      <c r="L43" s="16"/>
      <c r="M43" s="16"/>
      <c r="N43" s="16"/>
      <c r="O43" s="16"/>
      <c r="P43" s="16"/>
      <c r="Q43" s="16"/>
      <c r="R43" s="16"/>
      <c r="S43" s="16"/>
      <c r="T43" s="16"/>
      <c r="U43" s="16"/>
      <c r="V43" s="16"/>
      <c r="W43" s="16"/>
      <c r="X43" s="16"/>
      <c r="Y43" s="16"/>
    </row>
    <row r="44">
      <c r="A44" s="138"/>
      <c r="B44" s="38"/>
      <c r="C44" s="144" t="s">
        <v>189</v>
      </c>
      <c r="D44" s="145">
        <f>sum(D41:D43)</f>
        <v>1352544893</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57"/>
      <c r="D45" s="57"/>
      <c r="E45" s="146"/>
      <c r="F45" s="16"/>
      <c r="G45" s="16"/>
      <c r="H45" s="16"/>
      <c r="I45" s="16"/>
      <c r="J45" s="16"/>
      <c r="K45" s="16"/>
      <c r="L45" s="16"/>
      <c r="M45" s="16"/>
      <c r="N45" s="16"/>
      <c r="O45" s="16"/>
      <c r="P45" s="16"/>
      <c r="Q45" s="16"/>
      <c r="R45" s="16"/>
      <c r="S45" s="16"/>
      <c r="T45" s="16"/>
      <c r="U45" s="16"/>
      <c r="V45" s="16"/>
      <c r="W45" s="16"/>
      <c r="X45" s="16"/>
      <c r="Y45" s="16"/>
    </row>
    <row r="46">
      <c r="A46" s="140" t="s">
        <v>226</v>
      </c>
      <c r="B46" s="4"/>
      <c r="C46" s="157"/>
      <c r="D46" s="72"/>
      <c r="E46" s="158"/>
      <c r="F46" s="65"/>
      <c r="G46" s="65"/>
      <c r="H46" s="65"/>
      <c r="I46" s="65"/>
      <c r="J46" s="65"/>
      <c r="K46" s="65"/>
      <c r="L46" s="65"/>
      <c r="M46" s="65"/>
      <c r="N46" s="65"/>
      <c r="O46" s="65"/>
      <c r="P46" s="65"/>
      <c r="Q46" s="65"/>
      <c r="R46" s="65"/>
      <c r="S46" s="65"/>
      <c r="T46" s="65"/>
      <c r="U46" s="65"/>
      <c r="V46" s="65"/>
      <c r="W46" s="65"/>
      <c r="X46" s="65"/>
      <c r="Y46" s="65"/>
    </row>
    <row r="47">
      <c r="A47" s="138"/>
      <c r="B47" s="143" t="s">
        <v>227</v>
      </c>
      <c r="C47" s="144" t="s">
        <v>228</v>
      </c>
      <c r="D47" s="145">
        <f>'Revenues 2023'!F9</f>
        <v>1182176843</v>
      </c>
      <c r="E47" s="146"/>
      <c r="F47" s="16"/>
      <c r="G47" s="16"/>
      <c r="H47" s="16"/>
      <c r="I47" s="16"/>
      <c r="J47" s="16"/>
      <c r="K47" s="16"/>
      <c r="L47" s="16"/>
      <c r="M47" s="16"/>
      <c r="N47" s="16"/>
      <c r="O47" s="16"/>
      <c r="P47" s="16"/>
      <c r="Q47" s="16"/>
      <c r="R47" s="16"/>
      <c r="S47" s="16"/>
      <c r="T47" s="16"/>
      <c r="U47" s="16"/>
      <c r="V47" s="16"/>
      <c r="W47" s="16"/>
      <c r="X47" s="16"/>
      <c r="Y47" s="16"/>
    </row>
    <row r="48">
      <c r="A48" s="138"/>
      <c r="B48" s="38"/>
      <c r="C48" s="144" t="s">
        <v>229</v>
      </c>
      <c r="D48" s="145">
        <f>'Expenses 2023'!F40</f>
        <v>193766420</v>
      </c>
      <c r="E48" s="146"/>
      <c r="F48" s="16"/>
      <c r="G48" s="16"/>
      <c r="H48" s="16"/>
      <c r="I48" s="16"/>
      <c r="J48" s="16"/>
      <c r="K48" s="16"/>
      <c r="L48" s="16"/>
      <c r="M48" s="16"/>
      <c r="N48" s="16"/>
      <c r="O48" s="16"/>
      <c r="P48" s="16"/>
      <c r="Q48" s="16"/>
      <c r="R48" s="16"/>
      <c r="S48" s="16"/>
      <c r="T48" s="16"/>
      <c r="U48" s="16"/>
      <c r="V48" s="16"/>
      <c r="W48" s="16"/>
      <c r="X48" s="16"/>
      <c r="Y48" s="16"/>
    </row>
    <row r="49">
      <c r="A49" s="138"/>
      <c r="B49" s="38"/>
      <c r="C49" s="147" t="s">
        <v>230</v>
      </c>
      <c r="D49" s="164">
        <f>if(D48=0,0,D47/D48)</f>
        <v>6.101040846</v>
      </c>
      <c r="E49" s="149" t="s">
        <v>231</v>
      </c>
      <c r="F49" s="16"/>
      <c r="G49" s="16"/>
      <c r="H49" s="16"/>
      <c r="I49" s="16"/>
      <c r="J49" s="16"/>
      <c r="K49" s="16"/>
      <c r="L49" s="16"/>
      <c r="M49" s="16"/>
      <c r="N49" s="16"/>
      <c r="O49" s="16"/>
      <c r="P49" s="16"/>
      <c r="Q49" s="16"/>
      <c r="R49" s="16"/>
      <c r="S49" s="16"/>
      <c r="T49" s="16"/>
      <c r="U49" s="16"/>
      <c r="V49" s="16"/>
      <c r="W49" s="16"/>
      <c r="X49" s="16"/>
      <c r="Y49" s="16"/>
    </row>
    <row r="50">
      <c r="A50" s="138"/>
      <c r="B50" s="50"/>
      <c r="C50" s="57"/>
      <c r="D50" s="57"/>
      <c r="E50" s="146"/>
      <c r="F50" s="16"/>
      <c r="G50" s="16"/>
      <c r="H50" s="16"/>
      <c r="I50" s="16"/>
      <c r="J50" s="16"/>
      <c r="K50" s="16"/>
      <c r="L50" s="16"/>
      <c r="M50" s="16"/>
      <c r="N50" s="16"/>
      <c r="O50" s="16"/>
      <c r="P50" s="16"/>
      <c r="Q50" s="16"/>
      <c r="R50" s="16"/>
      <c r="S50" s="16"/>
      <c r="T50" s="16"/>
      <c r="U50" s="16"/>
      <c r="V50" s="16"/>
      <c r="W50" s="16"/>
      <c r="X50" s="16"/>
      <c r="Y50" s="16"/>
    </row>
    <row r="51">
      <c r="A51" s="166" t="s">
        <v>232</v>
      </c>
      <c r="B51" s="4"/>
      <c r="C51" s="157"/>
      <c r="D51" s="72"/>
      <c r="E51" s="158"/>
      <c r="F51" s="65"/>
      <c r="G51" s="65"/>
      <c r="H51" s="65"/>
      <c r="I51" s="65"/>
      <c r="J51" s="65"/>
      <c r="K51" s="65"/>
      <c r="L51" s="65"/>
      <c r="M51" s="65"/>
      <c r="N51" s="65"/>
      <c r="O51" s="65"/>
      <c r="P51" s="65"/>
      <c r="Q51" s="65"/>
      <c r="R51" s="65"/>
      <c r="S51" s="65"/>
      <c r="T51" s="65"/>
      <c r="U51" s="65"/>
      <c r="V51" s="65"/>
      <c r="W51" s="65"/>
      <c r="X51" s="65"/>
      <c r="Y51" s="65"/>
    </row>
    <row r="52">
      <c r="A52" s="138"/>
      <c r="B52" s="143" t="s">
        <v>233</v>
      </c>
      <c r="C52" s="144" t="s">
        <v>234</v>
      </c>
      <c r="D52" s="145">
        <f>sum('Balance Sheet 2023'!E2:E10)</f>
        <v>882804763</v>
      </c>
      <c r="E52" s="146"/>
      <c r="F52" s="16"/>
      <c r="G52" s="16"/>
      <c r="H52" s="16"/>
      <c r="I52" s="16"/>
      <c r="J52" s="16"/>
      <c r="K52" s="16"/>
      <c r="L52" s="16"/>
      <c r="M52" s="16"/>
      <c r="N52" s="16"/>
      <c r="O52" s="16"/>
      <c r="P52" s="16"/>
      <c r="Q52" s="16"/>
      <c r="R52" s="16"/>
      <c r="S52" s="16"/>
      <c r="T52" s="16"/>
      <c r="U52" s="16"/>
      <c r="V52" s="16"/>
      <c r="W52" s="16"/>
      <c r="X52" s="16"/>
      <c r="Y52" s="16"/>
    </row>
    <row r="53">
      <c r="A53" s="138"/>
      <c r="B53" s="38"/>
      <c r="C53" s="144" t="s">
        <v>235</v>
      </c>
      <c r="D53" s="145">
        <f>sum('Balance Sheet 2023'!E19:E22)</f>
        <v>390854513</v>
      </c>
      <c r="E53" s="146"/>
      <c r="F53" s="16"/>
      <c r="G53" s="16"/>
      <c r="H53" s="16"/>
      <c r="I53" s="16"/>
      <c r="J53" s="16"/>
      <c r="K53" s="16"/>
      <c r="L53" s="16"/>
      <c r="M53" s="16"/>
      <c r="N53" s="16"/>
      <c r="O53" s="16"/>
      <c r="P53" s="16"/>
      <c r="Q53" s="16"/>
      <c r="R53" s="16"/>
      <c r="S53" s="16"/>
      <c r="T53" s="16"/>
      <c r="U53" s="16"/>
      <c r="V53" s="16"/>
      <c r="W53" s="16"/>
      <c r="X53" s="16"/>
      <c r="Y53" s="16"/>
    </row>
    <row r="54">
      <c r="A54" s="138"/>
      <c r="B54" s="38"/>
      <c r="C54" s="147" t="s">
        <v>236</v>
      </c>
      <c r="D54" s="174">
        <f>if(D53=0,0,D52/D53)</f>
        <v>2.258653114</v>
      </c>
      <c r="E54" s="149" t="s">
        <v>237</v>
      </c>
      <c r="F54" s="16"/>
      <c r="G54" s="16"/>
      <c r="H54" s="16"/>
      <c r="I54" s="16"/>
      <c r="J54" s="16"/>
      <c r="K54" s="16"/>
      <c r="L54" s="16"/>
      <c r="M54" s="16"/>
      <c r="N54" s="16"/>
      <c r="O54" s="16"/>
      <c r="P54" s="16"/>
      <c r="Q54" s="16"/>
      <c r="R54" s="16"/>
      <c r="S54" s="16"/>
      <c r="T54" s="16"/>
      <c r="U54" s="16"/>
      <c r="V54" s="16"/>
      <c r="W54" s="16"/>
      <c r="X54" s="16"/>
      <c r="Y54" s="16"/>
    </row>
    <row r="55">
      <c r="A55" s="138"/>
      <c r="B55" s="50"/>
      <c r="C55" s="57"/>
      <c r="D55" s="57"/>
      <c r="E55" s="146"/>
      <c r="F55" s="16"/>
      <c r="G55" s="16"/>
      <c r="H55" s="16"/>
      <c r="I55" s="16"/>
      <c r="J55" s="16"/>
      <c r="K55" s="16"/>
      <c r="L55" s="16"/>
      <c r="M55" s="16"/>
      <c r="N55" s="16"/>
      <c r="O55" s="16"/>
      <c r="P55" s="16"/>
      <c r="Q55" s="16"/>
      <c r="R55" s="16"/>
      <c r="S55" s="16"/>
      <c r="T55" s="16"/>
      <c r="U55" s="16"/>
      <c r="V55" s="16"/>
      <c r="W55" s="16"/>
      <c r="X55" s="16"/>
      <c r="Y55" s="16"/>
    </row>
    <row r="56">
      <c r="A56" s="140" t="s">
        <v>238</v>
      </c>
      <c r="B56" s="4"/>
      <c r="C56" s="157"/>
      <c r="D56" s="72"/>
      <c r="E56" s="158"/>
      <c r="F56" s="65"/>
      <c r="G56" s="65"/>
      <c r="H56" s="65"/>
      <c r="I56" s="65"/>
      <c r="J56" s="65"/>
      <c r="K56" s="65"/>
      <c r="L56" s="65"/>
      <c r="M56" s="65"/>
      <c r="N56" s="65"/>
      <c r="O56" s="65"/>
      <c r="P56" s="65"/>
      <c r="Q56" s="65"/>
      <c r="R56" s="65"/>
      <c r="S56" s="65"/>
      <c r="T56" s="65"/>
      <c r="U56" s="65"/>
      <c r="V56" s="65"/>
      <c r="W56" s="65"/>
      <c r="X56" s="65"/>
      <c r="Y56" s="65"/>
    </row>
    <row r="57">
      <c r="A57" s="138"/>
      <c r="B57" s="143" t="s">
        <v>239</v>
      </c>
      <c r="C57" s="144" t="s">
        <v>240</v>
      </c>
      <c r="D57" s="145">
        <f>sum('Balance Sheet 2023'!E25:E26)</f>
        <v>660235942</v>
      </c>
      <c r="E57" s="146"/>
      <c r="F57" s="16"/>
      <c r="G57" s="16"/>
      <c r="H57" s="16"/>
      <c r="I57" s="16"/>
      <c r="J57" s="16"/>
      <c r="K57" s="16"/>
      <c r="L57" s="16"/>
      <c r="M57" s="16"/>
      <c r="N57" s="16"/>
      <c r="O57" s="16"/>
      <c r="P57" s="16"/>
      <c r="Q57" s="16"/>
      <c r="R57" s="16"/>
      <c r="S57" s="16"/>
      <c r="T57" s="16"/>
      <c r="U57" s="16"/>
      <c r="V57" s="16"/>
      <c r="W57" s="16"/>
      <c r="X57" s="16"/>
      <c r="Y57" s="16"/>
    </row>
    <row r="58">
      <c r="A58" s="138"/>
      <c r="B58" s="38"/>
      <c r="C58" s="144" t="s">
        <v>241</v>
      </c>
      <c r="D58" s="145">
        <f>'Balance Sheet 2023'!E18</f>
        <v>9504159342</v>
      </c>
      <c r="E58" s="146"/>
      <c r="F58" s="16"/>
      <c r="G58" s="16"/>
      <c r="H58" s="16"/>
      <c r="I58" s="16"/>
      <c r="J58" s="16"/>
      <c r="K58" s="16"/>
      <c r="L58" s="16"/>
      <c r="M58" s="16"/>
      <c r="N58" s="16"/>
      <c r="O58" s="16"/>
      <c r="P58" s="16"/>
      <c r="Q58" s="16"/>
      <c r="R58" s="16"/>
      <c r="S58" s="16"/>
      <c r="T58" s="16"/>
      <c r="U58" s="16"/>
      <c r="V58" s="16"/>
      <c r="W58" s="16"/>
      <c r="X58" s="16"/>
      <c r="Y58" s="16"/>
    </row>
    <row r="59">
      <c r="A59" s="138"/>
      <c r="B59" s="38"/>
      <c r="C59" s="147" t="s">
        <v>242</v>
      </c>
      <c r="D59" s="167">
        <f>D57/D58</f>
        <v>0.0694681053</v>
      </c>
      <c r="E59" s="149" t="s">
        <v>243</v>
      </c>
      <c r="F59" s="16"/>
      <c r="G59" s="16"/>
      <c r="H59" s="16"/>
      <c r="I59" s="16"/>
      <c r="J59" s="16"/>
      <c r="K59" s="16"/>
      <c r="L59" s="16"/>
      <c r="M59" s="16"/>
      <c r="N59" s="16"/>
      <c r="O59" s="16"/>
      <c r="P59" s="16"/>
      <c r="Q59" s="16"/>
      <c r="R59" s="16"/>
      <c r="S59" s="16"/>
      <c r="T59" s="16"/>
      <c r="U59" s="16"/>
      <c r="V59" s="16"/>
      <c r="W59" s="16"/>
      <c r="X59" s="16"/>
      <c r="Y59" s="16"/>
    </row>
    <row r="60">
      <c r="A60" s="138"/>
      <c r="B60" s="50"/>
      <c r="C60" s="57"/>
      <c r="D60" s="57"/>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149</v>
      </c>
      <c r="B63" s="4"/>
      <c r="C63" s="108"/>
      <c r="D63" s="111"/>
      <c r="E63" s="11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NATURE CONSERVANCY</v>
      </c>
      <c r="B1" s="4"/>
      <c r="C1" s="1">
        <f>'Ratios 2023'!B1+1</f>
        <v>2024</v>
      </c>
      <c r="D1" s="7"/>
      <c r="E1" s="7"/>
      <c r="F1" s="9" t="s">
        <v>2</v>
      </c>
      <c r="G1" s="16"/>
      <c r="H1" s="16"/>
      <c r="I1" s="16"/>
      <c r="J1" s="16"/>
      <c r="K1" s="16"/>
      <c r="L1" s="16"/>
      <c r="M1" s="16"/>
      <c r="N1" s="16"/>
      <c r="O1" s="16"/>
      <c r="P1" s="16"/>
      <c r="Q1" s="16"/>
      <c r="R1" s="16"/>
      <c r="S1" s="16"/>
      <c r="T1" s="16"/>
      <c r="U1" s="16"/>
      <c r="V1" s="16"/>
      <c r="W1" s="16"/>
      <c r="X1" s="16"/>
      <c r="Y1" s="16"/>
      <c r="Z1" s="16"/>
    </row>
    <row r="2">
      <c r="A2" s="19" t="s">
        <v>9</v>
      </c>
      <c r="B2" s="20" t="s">
        <v>10</v>
      </c>
      <c r="C2" s="25" t="s">
        <v>11</v>
      </c>
      <c r="D2" s="33"/>
      <c r="E2" s="36">
        <v>4364841.0</v>
      </c>
      <c r="F2" s="33"/>
      <c r="G2" s="16"/>
      <c r="H2" s="16"/>
      <c r="I2" s="16"/>
      <c r="J2" s="16"/>
      <c r="K2" s="16"/>
      <c r="L2" s="16"/>
      <c r="M2" s="16"/>
      <c r="N2" s="16"/>
      <c r="O2" s="16"/>
      <c r="P2" s="16"/>
      <c r="Q2" s="16"/>
      <c r="R2" s="16"/>
      <c r="S2" s="16"/>
      <c r="T2" s="16"/>
      <c r="U2" s="16"/>
      <c r="V2" s="16"/>
      <c r="W2" s="16"/>
      <c r="X2" s="16"/>
      <c r="Y2" s="16"/>
      <c r="Z2" s="16"/>
    </row>
    <row r="3">
      <c r="A3" s="38"/>
      <c r="B3" s="20" t="s">
        <v>34</v>
      </c>
      <c r="C3" s="25" t="s">
        <v>35</v>
      </c>
      <c r="D3" s="33"/>
      <c r="E3" s="39">
        <v>0.0</v>
      </c>
      <c r="F3" s="33"/>
      <c r="G3" s="16"/>
      <c r="H3" s="16"/>
      <c r="I3" s="16"/>
      <c r="J3" s="16"/>
      <c r="K3" s="16"/>
      <c r="L3" s="16"/>
      <c r="M3" s="16"/>
      <c r="N3" s="16"/>
      <c r="O3" s="16"/>
      <c r="P3" s="16"/>
      <c r="Q3" s="16"/>
      <c r="R3" s="16"/>
      <c r="S3" s="16"/>
      <c r="T3" s="16"/>
      <c r="U3" s="16"/>
      <c r="V3" s="16"/>
      <c r="W3" s="16"/>
      <c r="X3" s="16"/>
      <c r="Y3" s="16"/>
      <c r="Z3" s="16"/>
    </row>
    <row r="4">
      <c r="A4" s="38"/>
      <c r="B4" s="20" t="s">
        <v>38</v>
      </c>
      <c r="C4" s="25" t="s">
        <v>39</v>
      </c>
      <c r="D4" s="33"/>
      <c r="E4" s="39">
        <v>281914.0</v>
      </c>
      <c r="F4" s="7"/>
      <c r="G4" s="16"/>
      <c r="H4" s="16"/>
      <c r="I4" s="16"/>
      <c r="J4" s="16"/>
      <c r="K4" s="16"/>
      <c r="L4" s="16"/>
      <c r="M4" s="16"/>
      <c r="N4" s="16"/>
      <c r="O4" s="16"/>
      <c r="P4" s="16"/>
      <c r="Q4" s="16"/>
      <c r="R4" s="16"/>
      <c r="S4" s="16"/>
      <c r="T4" s="16"/>
      <c r="U4" s="16"/>
      <c r="V4" s="16"/>
      <c r="W4" s="16"/>
      <c r="X4" s="16"/>
      <c r="Y4" s="16"/>
      <c r="Z4" s="16"/>
    </row>
    <row r="5">
      <c r="A5" s="38"/>
      <c r="B5" s="20" t="s">
        <v>41</v>
      </c>
      <c r="C5" s="25" t="s">
        <v>42</v>
      </c>
      <c r="D5" s="33"/>
      <c r="E5" s="39">
        <v>0.0</v>
      </c>
      <c r="F5" s="7"/>
      <c r="G5" s="16"/>
      <c r="H5" s="16"/>
      <c r="I5" s="16"/>
      <c r="J5" s="16"/>
      <c r="K5" s="16"/>
      <c r="L5" s="16"/>
      <c r="M5" s="16"/>
      <c r="N5" s="16"/>
      <c r="O5" s="16"/>
      <c r="P5" s="16"/>
      <c r="Q5" s="16"/>
      <c r="R5" s="16"/>
      <c r="S5" s="16"/>
      <c r="T5" s="16"/>
      <c r="U5" s="16"/>
      <c r="V5" s="16"/>
      <c r="W5" s="16"/>
      <c r="X5" s="16"/>
      <c r="Y5" s="16"/>
      <c r="Z5" s="16"/>
    </row>
    <row r="6">
      <c r="A6" s="38"/>
      <c r="B6" s="20" t="s">
        <v>44</v>
      </c>
      <c r="C6" s="25" t="s">
        <v>45</v>
      </c>
      <c r="D6" s="33"/>
      <c r="E6" s="39">
        <v>2.22904099E8</v>
      </c>
      <c r="F6" s="7"/>
      <c r="G6" s="16"/>
      <c r="H6" s="16"/>
      <c r="I6" s="16"/>
      <c r="J6" s="16"/>
      <c r="K6" s="16"/>
      <c r="L6" s="16"/>
      <c r="M6" s="16"/>
      <c r="N6" s="16"/>
      <c r="O6" s="16"/>
      <c r="P6" s="16"/>
      <c r="Q6" s="16"/>
      <c r="R6" s="16"/>
      <c r="S6" s="16"/>
      <c r="T6" s="16"/>
      <c r="U6" s="16"/>
      <c r="V6" s="16"/>
      <c r="W6" s="16"/>
      <c r="X6" s="16"/>
      <c r="Y6" s="16"/>
      <c r="Z6" s="16"/>
    </row>
    <row r="7">
      <c r="A7" s="38"/>
      <c r="B7" s="20" t="s">
        <v>47</v>
      </c>
      <c r="C7" s="44" t="s">
        <v>49</v>
      </c>
      <c r="D7" s="33"/>
      <c r="E7" s="39">
        <v>1.108120374E9</v>
      </c>
      <c r="F7" s="7"/>
      <c r="G7" s="16"/>
      <c r="H7" s="16"/>
      <c r="I7" s="16"/>
      <c r="J7" s="16"/>
      <c r="K7" s="16"/>
      <c r="L7" s="16"/>
      <c r="M7" s="16"/>
      <c r="N7" s="16"/>
      <c r="O7" s="16"/>
      <c r="P7" s="16"/>
      <c r="Q7" s="16"/>
      <c r="R7" s="16"/>
      <c r="S7" s="16"/>
      <c r="T7" s="16"/>
      <c r="U7" s="16"/>
      <c r="V7" s="16"/>
      <c r="W7" s="16"/>
      <c r="X7" s="16"/>
      <c r="Y7" s="16"/>
      <c r="Z7" s="16"/>
    </row>
    <row r="8">
      <c r="A8" s="50"/>
      <c r="B8" s="20" t="s">
        <v>58</v>
      </c>
      <c r="C8" s="25" t="s">
        <v>59</v>
      </c>
      <c r="D8" s="33"/>
      <c r="E8" s="39">
        <v>1.68562393E8</v>
      </c>
      <c r="F8" s="7"/>
      <c r="G8" s="16"/>
      <c r="H8" s="16"/>
      <c r="I8" s="16"/>
      <c r="J8" s="16"/>
      <c r="K8" s="16"/>
      <c r="L8" s="16"/>
      <c r="M8" s="16"/>
      <c r="N8" s="16"/>
      <c r="O8" s="16"/>
      <c r="P8" s="16"/>
      <c r="Q8" s="16"/>
      <c r="R8" s="16"/>
      <c r="S8" s="16"/>
      <c r="T8" s="16"/>
      <c r="U8" s="16"/>
      <c r="V8" s="16"/>
      <c r="W8" s="16"/>
      <c r="X8" s="16"/>
      <c r="Y8" s="16"/>
      <c r="Z8" s="16"/>
    </row>
    <row r="9">
      <c r="A9" s="56"/>
      <c r="B9" s="58" t="s">
        <v>65</v>
      </c>
      <c r="C9" s="61" t="s">
        <v>74</v>
      </c>
      <c r="D9" s="62"/>
      <c r="E9" s="62"/>
      <c r="F9" s="64">
        <f>SUM(E2:E7)</f>
        <v>1335671228</v>
      </c>
      <c r="G9" s="65"/>
      <c r="H9" s="65"/>
      <c r="I9" s="65"/>
      <c r="J9" s="65"/>
      <c r="K9" s="65"/>
      <c r="L9" s="65"/>
      <c r="M9" s="65"/>
      <c r="N9" s="65"/>
      <c r="O9" s="65"/>
      <c r="P9" s="65"/>
      <c r="Q9" s="65"/>
      <c r="R9" s="65"/>
      <c r="S9" s="65"/>
      <c r="T9" s="65"/>
      <c r="U9" s="65"/>
      <c r="V9" s="65"/>
      <c r="W9" s="65"/>
      <c r="X9" s="65"/>
      <c r="Y9" s="65"/>
      <c r="Z9" s="65"/>
    </row>
    <row r="10">
      <c r="A10" s="19" t="s">
        <v>85</v>
      </c>
      <c r="B10" s="66" t="s">
        <v>89</v>
      </c>
      <c r="C10" s="67" t="s">
        <v>98</v>
      </c>
      <c r="D10" s="23"/>
      <c r="E10" s="23"/>
      <c r="F10" s="36">
        <v>8.9694344E7</v>
      </c>
      <c r="G10" s="16"/>
      <c r="H10" s="16"/>
      <c r="I10" s="16"/>
      <c r="J10" s="16"/>
      <c r="K10" s="16"/>
      <c r="L10" s="16"/>
      <c r="M10" s="16"/>
      <c r="N10" s="16"/>
      <c r="O10" s="16"/>
      <c r="P10" s="16"/>
      <c r="Q10" s="16"/>
      <c r="R10" s="16"/>
      <c r="S10" s="16"/>
      <c r="T10" s="16"/>
      <c r="U10" s="16"/>
      <c r="V10" s="16"/>
      <c r="W10" s="16"/>
      <c r="X10" s="16"/>
      <c r="Y10" s="16"/>
      <c r="Z10" s="16"/>
    </row>
    <row r="11">
      <c r="A11" s="38"/>
      <c r="B11" s="20" t="s">
        <v>34</v>
      </c>
      <c r="C11" s="67" t="s">
        <v>93</v>
      </c>
      <c r="D11" s="68"/>
      <c r="E11" s="68"/>
      <c r="F11" s="69">
        <v>4.6522194E7</v>
      </c>
      <c r="G11" s="16"/>
      <c r="H11" s="16"/>
      <c r="I11" s="16"/>
      <c r="J11" s="16"/>
      <c r="K11" s="16"/>
      <c r="L11" s="16"/>
      <c r="M11" s="16"/>
      <c r="N11" s="16"/>
      <c r="O11" s="16"/>
      <c r="P11" s="16"/>
      <c r="Q11" s="16"/>
      <c r="R11" s="16"/>
      <c r="S11" s="16"/>
      <c r="T11" s="16"/>
      <c r="U11" s="16"/>
      <c r="V11" s="16"/>
      <c r="W11" s="16"/>
      <c r="X11" s="16"/>
      <c r="Y11" s="16"/>
      <c r="Z11" s="16"/>
    </row>
    <row r="12">
      <c r="A12" s="38"/>
      <c r="B12" s="20" t="s">
        <v>38</v>
      </c>
      <c r="C12" s="67" t="s">
        <v>103</v>
      </c>
      <c r="D12" s="68"/>
      <c r="E12" s="68"/>
      <c r="F12" s="69">
        <v>2.7600614E7</v>
      </c>
      <c r="G12" s="16"/>
      <c r="H12" s="16"/>
      <c r="I12" s="16"/>
      <c r="J12" s="16"/>
      <c r="K12" s="16"/>
      <c r="L12" s="16"/>
      <c r="M12" s="16"/>
      <c r="N12" s="16"/>
      <c r="O12" s="16"/>
      <c r="P12" s="16"/>
      <c r="Q12" s="16"/>
      <c r="R12" s="16"/>
      <c r="S12" s="16"/>
      <c r="T12" s="16"/>
      <c r="U12" s="16"/>
      <c r="V12" s="16"/>
      <c r="W12" s="16"/>
      <c r="X12" s="16"/>
      <c r="Y12" s="16"/>
      <c r="Z12" s="16"/>
    </row>
    <row r="13">
      <c r="A13" s="38"/>
      <c r="B13" s="20" t="s">
        <v>41</v>
      </c>
      <c r="C13" s="67" t="s">
        <v>106</v>
      </c>
      <c r="D13" s="68"/>
      <c r="E13" s="68"/>
      <c r="F13" s="69">
        <v>2455442.0</v>
      </c>
      <c r="G13" s="16"/>
      <c r="H13" s="16"/>
      <c r="I13" s="16"/>
      <c r="J13" s="16"/>
      <c r="K13" s="16"/>
      <c r="L13" s="16"/>
      <c r="M13" s="16"/>
      <c r="N13" s="16"/>
      <c r="O13" s="16"/>
      <c r="P13" s="16"/>
      <c r="Q13" s="16"/>
      <c r="R13" s="16"/>
      <c r="S13" s="16"/>
      <c r="T13" s="16"/>
      <c r="U13" s="16"/>
      <c r="V13" s="16"/>
      <c r="W13" s="16"/>
      <c r="X13" s="16"/>
      <c r="Y13" s="16"/>
      <c r="Z13" s="16"/>
    </row>
    <row r="14">
      <c r="A14" s="38"/>
      <c r="B14" s="20" t="s">
        <v>44</v>
      </c>
      <c r="C14" s="71"/>
      <c r="D14" s="68"/>
      <c r="E14" s="68"/>
      <c r="F14" s="69">
        <v>0.0</v>
      </c>
      <c r="G14" s="16"/>
      <c r="H14" s="16"/>
      <c r="I14" s="16"/>
      <c r="J14" s="16"/>
      <c r="K14" s="16"/>
      <c r="L14" s="16"/>
      <c r="M14" s="16"/>
      <c r="N14" s="16"/>
      <c r="O14" s="16"/>
      <c r="P14" s="16"/>
      <c r="Q14" s="16"/>
      <c r="R14" s="16"/>
      <c r="S14" s="16"/>
      <c r="T14" s="16"/>
      <c r="U14" s="16"/>
      <c r="V14" s="16"/>
      <c r="W14" s="16"/>
      <c r="X14" s="16"/>
      <c r="Y14" s="16"/>
      <c r="Z14" s="16"/>
    </row>
    <row r="15">
      <c r="A15" s="50"/>
      <c r="B15" s="20" t="s">
        <v>47</v>
      </c>
      <c r="C15" s="71"/>
      <c r="D15" s="68"/>
      <c r="E15" s="68"/>
      <c r="F15" s="69">
        <v>0.0</v>
      </c>
      <c r="G15" s="16"/>
      <c r="H15" s="16"/>
      <c r="I15" s="16"/>
      <c r="J15" s="16"/>
      <c r="K15" s="16"/>
      <c r="L15" s="16"/>
      <c r="M15" s="16"/>
      <c r="N15" s="16"/>
      <c r="O15" s="16"/>
      <c r="P15" s="16"/>
      <c r="Q15" s="16"/>
      <c r="R15" s="16"/>
      <c r="S15" s="16"/>
      <c r="T15" s="16"/>
      <c r="U15" s="16"/>
      <c r="V15" s="16"/>
      <c r="W15" s="16"/>
      <c r="X15" s="16"/>
      <c r="Y15" s="16"/>
      <c r="Z15" s="16"/>
    </row>
    <row r="16">
      <c r="A16" s="73"/>
      <c r="B16" s="58" t="s">
        <v>58</v>
      </c>
      <c r="C16" s="61" t="s">
        <v>114</v>
      </c>
      <c r="D16" s="64"/>
      <c r="E16" s="64"/>
      <c r="F16" s="64">
        <f>sum(F10:F15)</f>
        <v>166272594</v>
      </c>
      <c r="G16" s="65"/>
      <c r="H16" s="65"/>
      <c r="I16" s="65"/>
      <c r="J16" s="65"/>
      <c r="K16" s="65"/>
      <c r="L16" s="65"/>
      <c r="M16" s="65"/>
      <c r="N16" s="65"/>
      <c r="O16" s="65"/>
      <c r="P16" s="65"/>
      <c r="Q16" s="65"/>
      <c r="R16" s="65"/>
      <c r="S16" s="65"/>
      <c r="T16" s="65"/>
      <c r="U16" s="65"/>
      <c r="V16" s="65"/>
      <c r="W16" s="65"/>
      <c r="X16" s="65"/>
      <c r="Y16" s="65"/>
      <c r="Z16" s="65"/>
    </row>
    <row r="17">
      <c r="A17" s="80" t="s">
        <v>118</v>
      </c>
      <c r="B17" s="81">
        <v>3.0</v>
      </c>
      <c r="C17" s="83" t="s">
        <v>131</v>
      </c>
      <c r="D17" s="68"/>
      <c r="E17" s="68"/>
      <c r="F17" s="69">
        <v>3.5953618E7</v>
      </c>
      <c r="G17" s="85"/>
      <c r="H17" s="16"/>
      <c r="I17" s="16"/>
      <c r="J17" s="16"/>
      <c r="K17" s="16"/>
      <c r="L17" s="16"/>
      <c r="M17" s="16"/>
      <c r="N17" s="16"/>
      <c r="O17" s="16"/>
      <c r="P17" s="16"/>
      <c r="Q17" s="16"/>
      <c r="R17" s="16"/>
      <c r="S17" s="16"/>
      <c r="T17" s="16"/>
      <c r="U17" s="16"/>
      <c r="V17" s="16"/>
      <c r="W17" s="16"/>
      <c r="X17" s="16"/>
      <c r="Y17" s="16"/>
      <c r="Z17" s="16"/>
    </row>
    <row r="18">
      <c r="A18" s="38"/>
      <c r="B18" s="81">
        <v>4.0</v>
      </c>
      <c r="C18" s="61" t="s">
        <v>135</v>
      </c>
      <c r="D18" s="88"/>
      <c r="E18" s="88"/>
      <c r="F18" s="89">
        <v>0.0</v>
      </c>
      <c r="G18" s="16"/>
      <c r="H18" s="16"/>
      <c r="I18" s="16"/>
      <c r="J18" s="16"/>
      <c r="K18" s="16"/>
      <c r="L18" s="16"/>
      <c r="M18" s="16"/>
      <c r="N18" s="16"/>
      <c r="O18" s="16"/>
      <c r="P18" s="16"/>
      <c r="Q18" s="16"/>
      <c r="R18" s="16"/>
      <c r="S18" s="16"/>
      <c r="T18" s="16"/>
      <c r="U18" s="16"/>
      <c r="V18" s="16"/>
      <c r="W18" s="16"/>
      <c r="X18" s="16"/>
      <c r="Y18" s="16"/>
      <c r="Z18" s="16"/>
    </row>
    <row r="19">
      <c r="A19" s="38"/>
      <c r="B19" s="81">
        <v>5.0</v>
      </c>
      <c r="C19" s="61" t="s">
        <v>100</v>
      </c>
      <c r="D19" s="68"/>
      <c r="E19" s="68"/>
      <c r="F19" s="69">
        <v>53.0</v>
      </c>
      <c r="G19" s="16"/>
      <c r="H19" s="16"/>
      <c r="I19" s="16"/>
      <c r="J19" s="16"/>
      <c r="K19" s="16"/>
      <c r="L19" s="16"/>
      <c r="M19" s="16"/>
      <c r="N19" s="16"/>
      <c r="O19" s="16"/>
      <c r="P19" s="16"/>
      <c r="Q19" s="16"/>
      <c r="R19" s="16"/>
      <c r="S19" s="16"/>
      <c r="T19" s="16"/>
      <c r="U19" s="16"/>
      <c r="V19" s="16"/>
      <c r="W19" s="16"/>
      <c r="X19" s="16"/>
      <c r="Y19" s="16"/>
      <c r="Z19" s="16"/>
    </row>
    <row r="20">
      <c r="A20" s="38"/>
      <c r="B20" s="96"/>
      <c r="C20" s="99"/>
      <c r="D20" s="101" t="s">
        <v>141</v>
      </c>
      <c r="E20" s="101" t="s">
        <v>142</v>
      </c>
      <c r="F20" s="17"/>
      <c r="G20" s="16"/>
      <c r="H20" s="16"/>
      <c r="I20" s="16"/>
      <c r="J20" s="16"/>
      <c r="K20" s="16"/>
      <c r="L20" s="16"/>
      <c r="M20" s="16"/>
      <c r="N20" s="16"/>
      <c r="O20" s="16"/>
      <c r="P20" s="16"/>
      <c r="Q20" s="16"/>
      <c r="R20" s="16"/>
      <c r="S20" s="16"/>
      <c r="T20" s="16"/>
      <c r="U20" s="16"/>
      <c r="V20" s="16"/>
      <c r="W20" s="16"/>
      <c r="X20" s="16"/>
      <c r="Y20" s="16"/>
      <c r="Z20" s="16"/>
    </row>
    <row r="21">
      <c r="A21" s="38"/>
      <c r="B21" s="66" t="s">
        <v>144</v>
      </c>
      <c r="C21" s="25" t="s">
        <v>145</v>
      </c>
      <c r="D21" s="39">
        <v>3062781.0</v>
      </c>
      <c r="E21" s="39">
        <v>0.0</v>
      </c>
      <c r="F21" s="17"/>
      <c r="G21" s="16"/>
      <c r="H21" s="16"/>
      <c r="I21" s="16"/>
      <c r="J21" s="16"/>
      <c r="K21" s="16"/>
      <c r="L21" s="16"/>
      <c r="M21" s="16"/>
      <c r="N21" s="16"/>
      <c r="O21" s="16"/>
      <c r="P21" s="16"/>
      <c r="Q21" s="16"/>
      <c r="R21" s="16"/>
      <c r="S21" s="16"/>
      <c r="T21" s="16"/>
      <c r="U21" s="16"/>
      <c r="V21" s="16"/>
      <c r="W21" s="16"/>
      <c r="X21" s="16"/>
      <c r="Y21" s="16"/>
      <c r="Z21" s="16"/>
    </row>
    <row r="22">
      <c r="A22" s="38"/>
      <c r="B22" s="66" t="s">
        <v>34</v>
      </c>
      <c r="C22" s="25" t="s">
        <v>146</v>
      </c>
      <c r="D22" s="39">
        <v>761545.0</v>
      </c>
      <c r="E22" s="39">
        <v>0.0</v>
      </c>
      <c r="F22" s="17"/>
      <c r="G22" s="16"/>
      <c r="H22" s="16"/>
      <c r="I22" s="16"/>
      <c r="J22" s="16"/>
      <c r="K22" s="16"/>
      <c r="L22" s="16"/>
      <c r="M22" s="16"/>
      <c r="N22" s="16"/>
      <c r="O22" s="16"/>
      <c r="P22" s="16"/>
      <c r="Q22" s="16"/>
      <c r="R22" s="16"/>
      <c r="S22" s="16"/>
      <c r="T22" s="16"/>
      <c r="U22" s="16"/>
      <c r="V22" s="16"/>
      <c r="W22" s="16"/>
      <c r="X22" s="16"/>
      <c r="Y22" s="16"/>
      <c r="Z22" s="16"/>
    </row>
    <row r="23">
      <c r="A23" s="38"/>
      <c r="B23" s="66" t="s">
        <v>38</v>
      </c>
      <c r="C23" s="25" t="s">
        <v>147</v>
      </c>
      <c r="D23" s="104">
        <f t="shared" ref="D23:E23" si="1">D21-D22</f>
        <v>2301236</v>
      </c>
      <c r="E23" s="104">
        <f t="shared" si="1"/>
        <v>0</v>
      </c>
      <c r="F23" s="17"/>
      <c r="G23" s="16"/>
      <c r="H23" s="16"/>
      <c r="I23" s="16"/>
      <c r="J23" s="16"/>
      <c r="K23" s="16"/>
      <c r="L23" s="16"/>
      <c r="M23" s="16"/>
      <c r="N23" s="16"/>
      <c r="O23" s="16"/>
      <c r="P23" s="16"/>
      <c r="Q23" s="16"/>
      <c r="R23" s="16"/>
      <c r="S23" s="16"/>
      <c r="T23" s="16"/>
      <c r="U23" s="16"/>
      <c r="V23" s="16"/>
      <c r="W23" s="16"/>
      <c r="X23" s="16"/>
      <c r="Y23" s="16"/>
      <c r="Z23" s="16"/>
    </row>
    <row r="24">
      <c r="A24" s="38"/>
      <c r="B24" s="81" t="s">
        <v>41</v>
      </c>
      <c r="C24" s="61" t="s">
        <v>150</v>
      </c>
      <c r="D24" s="62"/>
      <c r="E24" s="62"/>
      <c r="F24" s="64">
        <f>sum(D23:E23)</f>
        <v>2301236</v>
      </c>
      <c r="G24" s="65"/>
      <c r="H24" s="65"/>
      <c r="I24" s="65"/>
      <c r="J24" s="65"/>
      <c r="K24" s="65"/>
      <c r="L24" s="65"/>
      <c r="M24" s="65"/>
      <c r="N24" s="65"/>
      <c r="O24" s="65"/>
      <c r="P24" s="65"/>
      <c r="Q24" s="65"/>
      <c r="R24" s="65"/>
      <c r="S24" s="65"/>
      <c r="T24" s="65"/>
      <c r="U24" s="65"/>
      <c r="V24" s="65"/>
      <c r="W24" s="65"/>
      <c r="X24" s="65"/>
      <c r="Y24" s="65"/>
      <c r="Z24" s="65"/>
    </row>
    <row r="25">
      <c r="A25" s="38"/>
      <c r="B25" s="96"/>
      <c r="C25" s="99"/>
      <c r="D25" s="101" t="s">
        <v>151</v>
      </c>
      <c r="E25" s="101" t="s">
        <v>152</v>
      </c>
      <c r="F25" s="17"/>
      <c r="G25" s="109"/>
      <c r="H25" s="16"/>
      <c r="I25" s="16"/>
      <c r="J25" s="16"/>
      <c r="K25" s="16"/>
      <c r="L25" s="16"/>
      <c r="M25" s="16"/>
      <c r="N25" s="16"/>
      <c r="O25" s="16"/>
      <c r="P25" s="16"/>
      <c r="Q25" s="16"/>
      <c r="R25" s="16"/>
      <c r="S25" s="16"/>
      <c r="T25" s="16"/>
      <c r="U25" s="16"/>
      <c r="V25" s="16"/>
      <c r="W25" s="16"/>
      <c r="X25" s="16"/>
      <c r="Y25" s="16"/>
      <c r="Z25" s="16"/>
    </row>
    <row r="26">
      <c r="A26" s="38"/>
      <c r="B26" s="20" t="s">
        <v>154</v>
      </c>
      <c r="C26" s="114" t="s">
        <v>247</v>
      </c>
      <c r="D26" s="39">
        <v>2.456014579E9</v>
      </c>
      <c r="E26" s="39">
        <v>1.7135633E7</v>
      </c>
      <c r="F26" s="17"/>
      <c r="G26" s="109"/>
      <c r="H26" s="16"/>
      <c r="I26" s="16"/>
      <c r="J26" s="16"/>
      <c r="K26" s="16"/>
      <c r="L26" s="16"/>
      <c r="M26" s="16"/>
      <c r="N26" s="16"/>
      <c r="O26" s="16"/>
      <c r="P26" s="16"/>
      <c r="Q26" s="16"/>
      <c r="R26" s="16"/>
      <c r="S26" s="16"/>
      <c r="T26" s="16"/>
      <c r="U26" s="16"/>
      <c r="V26" s="16"/>
      <c r="W26" s="16"/>
      <c r="X26" s="16"/>
      <c r="Y26" s="16"/>
      <c r="Z26" s="16"/>
    </row>
    <row r="27">
      <c r="A27" s="38"/>
      <c r="B27" s="66" t="s">
        <v>34</v>
      </c>
      <c r="C27" s="25" t="s">
        <v>156</v>
      </c>
      <c r="D27" s="39">
        <v>2.275270089E9</v>
      </c>
      <c r="E27" s="39">
        <v>2.3278253E7</v>
      </c>
      <c r="F27" s="17"/>
      <c r="G27" s="16"/>
      <c r="H27" s="16"/>
      <c r="I27" s="16"/>
      <c r="J27" s="16"/>
      <c r="K27" s="16"/>
      <c r="L27" s="16"/>
      <c r="M27" s="16"/>
      <c r="N27" s="16"/>
      <c r="O27" s="16"/>
      <c r="P27" s="16"/>
      <c r="Q27" s="16"/>
      <c r="R27" s="16"/>
      <c r="S27" s="16"/>
      <c r="T27" s="16"/>
      <c r="U27" s="16"/>
      <c r="V27" s="16"/>
      <c r="W27" s="16"/>
      <c r="X27" s="16"/>
      <c r="Y27" s="16"/>
      <c r="Z27" s="16"/>
    </row>
    <row r="28">
      <c r="A28" s="38"/>
      <c r="B28" s="66" t="s">
        <v>38</v>
      </c>
      <c r="C28" s="25" t="s">
        <v>157</v>
      </c>
      <c r="D28" s="104">
        <f t="shared" ref="D28:E28" si="2">D26-D27</f>
        <v>180744490</v>
      </c>
      <c r="E28" s="104">
        <f t="shared" si="2"/>
        <v>-6142620</v>
      </c>
      <c r="F28" s="17"/>
      <c r="G28" s="16"/>
      <c r="H28" s="16"/>
      <c r="I28" s="16"/>
      <c r="J28" s="16"/>
      <c r="K28" s="16"/>
      <c r="L28" s="16"/>
      <c r="M28" s="16"/>
      <c r="N28" s="16"/>
      <c r="O28" s="16"/>
      <c r="P28" s="16"/>
      <c r="Q28" s="16"/>
      <c r="R28" s="16"/>
      <c r="S28" s="16"/>
      <c r="T28" s="16"/>
      <c r="U28" s="16"/>
      <c r="V28" s="16"/>
      <c r="W28" s="16"/>
      <c r="X28" s="16"/>
      <c r="Y28" s="16"/>
      <c r="Z28" s="16"/>
    </row>
    <row r="29">
      <c r="A29" s="38"/>
      <c r="B29" s="58" t="s">
        <v>41</v>
      </c>
      <c r="C29" s="61" t="s">
        <v>160</v>
      </c>
      <c r="D29" s="64"/>
      <c r="E29" s="64"/>
      <c r="F29" s="64">
        <f>sum(D28:E28)</f>
        <v>174601870</v>
      </c>
      <c r="G29" s="65"/>
      <c r="H29" s="65"/>
      <c r="I29" s="65"/>
      <c r="J29" s="65"/>
      <c r="K29" s="65"/>
      <c r="L29" s="65"/>
      <c r="M29" s="65"/>
      <c r="N29" s="65"/>
      <c r="O29" s="65"/>
      <c r="P29" s="65"/>
      <c r="Q29" s="65"/>
      <c r="R29" s="65"/>
      <c r="S29" s="65"/>
      <c r="T29" s="65"/>
      <c r="U29" s="65"/>
      <c r="V29" s="65"/>
      <c r="W29" s="65"/>
      <c r="X29" s="65"/>
      <c r="Y29" s="65"/>
      <c r="Z29" s="65"/>
    </row>
    <row r="30">
      <c r="A30" s="38"/>
      <c r="B30" s="66" t="s">
        <v>161</v>
      </c>
      <c r="C30" s="44" t="s">
        <v>162</v>
      </c>
      <c r="D30" s="44"/>
      <c r="E30" s="36">
        <v>131410.0</v>
      </c>
      <c r="F30" s="17"/>
      <c r="G30" s="16"/>
      <c r="H30" s="16"/>
      <c r="I30" s="16"/>
      <c r="J30" s="16"/>
      <c r="K30" s="16"/>
      <c r="L30" s="16"/>
      <c r="M30" s="16"/>
      <c r="N30" s="16"/>
      <c r="O30" s="16"/>
      <c r="P30" s="16"/>
      <c r="Q30" s="16"/>
      <c r="R30" s="16"/>
      <c r="S30" s="16"/>
      <c r="T30" s="16"/>
      <c r="U30" s="16"/>
      <c r="V30" s="16"/>
      <c r="W30" s="16"/>
      <c r="X30" s="16"/>
      <c r="Y30" s="16"/>
      <c r="Z30" s="16"/>
    </row>
    <row r="31">
      <c r="A31" s="38"/>
      <c r="B31" s="20" t="s">
        <v>34</v>
      </c>
      <c r="C31" s="25" t="s">
        <v>164</v>
      </c>
      <c r="D31" s="17"/>
      <c r="E31" s="36">
        <v>210440.0</v>
      </c>
      <c r="F31" s="17"/>
      <c r="G31" s="16"/>
      <c r="H31" s="16"/>
      <c r="I31" s="16"/>
      <c r="J31" s="16"/>
      <c r="K31" s="16"/>
      <c r="L31" s="16"/>
      <c r="M31" s="16"/>
      <c r="N31" s="16"/>
      <c r="O31" s="16"/>
      <c r="P31" s="16"/>
      <c r="Q31" s="16"/>
      <c r="R31" s="16"/>
      <c r="S31" s="16"/>
      <c r="T31" s="16"/>
      <c r="U31" s="16"/>
      <c r="V31" s="16"/>
      <c r="W31" s="16"/>
      <c r="X31" s="16"/>
      <c r="Y31" s="16"/>
      <c r="Z31" s="16"/>
    </row>
    <row r="32">
      <c r="A32" s="38"/>
      <c r="B32" s="58" t="s">
        <v>38</v>
      </c>
      <c r="C32" s="83" t="s">
        <v>166</v>
      </c>
      <c r="D32" s="120"/>
      <c r="E32" s="121"/>
      <c r="F32" s="64">
        <f>E30-E31</f>
        <v>-79030</v>
      </c>
      <c r="G32" s="16"/>
      <c r="H32" s="16"/>
      <c r="I32" s="16"/>
      <c r="J32" s="16"/>
      <c r="K32" s="16"/>
      <c r="L32" s="16"/>
      <c r="M32" s="16"/>
      <c r="N32" s="16"/>
      <c r="O32" s="16"/>
      <c r="P32" s="16"/>
      <c r="Q32" s="16"/>
      <c r="R32" s="16"/>
      <c r="S32" s="16"/>
      <c r="T32" s="16"/>
      <c r="U32" s="16"/>
      <c r="V32" s="16"/>
      <c r="W32" s="16"/>
      <c r="X32" s="16"/>
      <c r="Y32" s="16"/>
      <c r="Z32" s="16"/>
    </row>
    <row r="33">
      <c r="A33" s="38"/>
      <c r="B33" s="24" t="s">
        <v>169</v>
      </c>
      <c r="C33" s="44" t="s">
        <v>170</v>
      </c>
      <c r="D33" s="60"/>
      <c r="E33" s="36">
        <v>0.0</v>
      </c>
      <c r="F33" s="17"/>
      <c r="G33" s="16"/>
      <c r="H33" s="16"/>
      <c r="I33" s="16"/>
      <c r="J33" s="16"/>
      <c r="K33" s="16"/>
      <c r="L33" s="16"/>
      <c r="M33" s="16"/>
      <c r="N33" s="16"/>
      <c r="O33" s="16"/>
      <c r="P33" s="16"/>
      <c r="Q33" s="16"/>
      <c r="R33" s="16"/>
      <c r="S33" s="16"/>
      <c r="T33" s="16"/>
      <c r="U33" s="16"/>
      <c r="V33" s="16"/>
      <c r="W33" s="16"/>
      <c r="X33" s="16"/>
      <c r="Y33" s="16"/>
      <c r="Z33" s="16"/>
    </row>
    <row r="34">
      <c r="A34" s="38"/>
      <c r="B34" s="20" t="s">
        <v>34</v>
      </c>
      <c r="C34" s="25" t="s">
        <v>172</v>
      </c>
      <c r="D34" s="122"/>
      <c r="E34" s="36">
        <v>0.0</v>
      </c>
      <c r="F34" s="17"/>
      <c r="G34" s="16"/>
      <c r="H34" s="16"/>
      <c r="I34" s="16"/>
      <c r="J34" s="16"/>
      <c r="K34" s="16"/>
      <c r="L34" s="16"/>
      <c r="M34" s="16"/>
      <c r="N34" s="16"/>
      <c r="O34" s="16"/>
      <c r="P34" s="16"/>
      <c r="Q34" s="16"/>
      <c r="R34" s="16"/>
      <c r="S34" s="16"/>
      <c r="T34" s="16"/>
      <c r="U34" s="16"/>
      <c r="V34" s="16"/>
      <c r="W34" s="16"/>
      <c r="X34" s="16"/>
      <c r="Y34" s="16"/>
      <c r="Z34" s="16"/>
    </row>
    <row r="35">
      <c r="A35" s="38"/>
      <c r="B35" s="58" t="s">
        <v>38</v>
      </c>
      <c r="C35" s="83" t="s">
        <v>174</v>
      </c>
      <c r="D35" s="120"/>
      <c r="E35" s="121"/>
      <c r="F35" s="64">
        <f>E33-E34</f>
        <v>0</v>
      </c>
      <c r="G35" s="16"/>
      <c r="H35" s="16"/>
      <c r="I35" s="16"/>
      <c r="J35" s="16"/>
      <c r="K35" s="16"/>
      <c r="L35" s="16"/>
      <c r="M35" s="16"/>
      <c r="N35" s="16"/>
      <c r="O35" s="16"/>
      <c r="P35" s="16"/>
      <c r="Q35" s="16"/>
      <c r="R35" s="16"/>
      <c r="S35" s="16"/>
      <c r="T35" s="16"/>
      <c r="U35" s="16"/>
      <c r="V35" s="16"/>
      <c r="W35" s="16"/>
      <c r="X35" s="16"/>
      <c r="Y35" s="16"/>
      <c r="Z35" s="16"/>
    </row>
    <row r="36">
      <c r="A36" s="38"/>
      <c r="B36" s="24" t="s">
        <v>176</v>
      </c>
      <c r="C36" s="44" t="s">
        <v>177</v>
      </c>
      <c r="D36" s="60"/>
      <c r="E36" s="36">
        <v>3966263.0</v>
      </c>
      <c r="F36" s="17"/>
      <c r="G36" s="16"/>
      <c r="H36" s="16"/>
      <c r="I36" s="16"/>
      <c r="J36" s="16"/>
      <c r="K36" s="16"/>
      <c r="L36" s="16"/>
      <c r="M36" s="16"/>
      <c r="N36" s="16"/>
      <c r="O36" s="16"/>
      <c r="P36" s="16"/>
      <c r="Q36" s="16"/>
      <c r="R36" s="16"/>
      <c r="S36" s="16"/>
      <c r="T36" s="16"/>
      <c r="U36" s="16"/>
      <c r="V36" s="16"/>
      <c r="W36" s="16"/>
      <c r="X36" s="16"/>
      <c r="Y36" s="16"/>
      <c r="Z36" s="16"/>
    </row>
    <row r="37">
      <c r="A37" s="38"/>
      <c r="B37" s="20" t="s">
        <v>34</v>
      </c>
      <c r="C37" s="25" t="s">
        <v>178</v>
      </c>
      <c r="D37" s="122"/>
      <c r="E37" s="36">
        <v>483195.0</v>
      </c>
      <c r="F37" s="17"/>
      <c r="G37" s="16"/>
      <c r="H37" s="16"/>
      <c r="I37" s="16"/>
      <c r="J37" s="16"/>
      <c r="K37" s="16"/>
      <c r="L37" s="16"/>
      <c r="M37" s="16"/>
      <c r="N37" s="16"/>
      <c r="O37" s="16"/>
      <c r="P37" s="16"/>
      <c r="Q37" s="16"/>
      <c r="R37" s="16"/>
      <c r="S37" s="16"/>
      <c r="T37" s="16"/>
      <c r="U37" s="16"/>
      <c r="V37" s="16"/>
      <c r="W37" s="16"/>
      <c r="X37" s="16"/>
      <c r="Y37" s="16"/>
      <c r="Z37" s="16"/>
    </row>
    <row r="38">
      <c r="A38" s="38"/>
      <c r="B38" s="58" t="s">
        <v>38</v>
      </c>
      <c r="C38" s="83" t="s">
        <v>179</v>
      </c>
      <c r="D38" s="120"/>
      <c r="E38" s="121"/>
      <c r="F38" s="64">
        <f>E36-E37</f>
        <v>3483068</v>
      </c>
      <c r="G38" s="16"/>
      <c r="H38" s="16"/>
      <c r="I38" s="16"/>
      <c r="J38" s="16"/>
      <c r="K38" s="16"/>
      <c r="L38" s="16"/>
      <c r="M38" s="16"/>
      <c r="N38" s="16"/>
      <c r="O38" s="16"/>
      <c r="P38" s="16"/>
      <c r="Q38" s="16"/>
      <c r="R38" s="16"/>
      <c r="S38" s="16"/>
      <c r="T38" s="16"/>
      <c r="U38" s="16"/>
      <c r="V38" s="16"/>
      <c r="W38" s="16"/>
      <c r="X38" s="16"/>
      <c r="Y38" s="16"/>
      <c r="Z38" s="16"/>
    </row>
    <row r="39">
      <c r="A39" s="38"/>
      <c r="B39" s="20" t="s">
        <v>181</v>
      </c>
      <c r="C39" s="128" t="s">
        <v>184</v>
      </c>
      <c r="D39" s="17"/>
      <c r="E39" s="36">
        <v>1.3334769E7</v>
      </c>
      <c r="F39" s="17"/>
      <c r="G39" s="16"/>
      <c r="H39" s="16"/>
      <c r="I39" s="16"/>
      <c r="J39" s="16"/>
      <c r="K39" s="16"/>
      <c r="L39" s="16"/>
      <c r="M39" s="16"/>
      <c r="N39" s="16"/>
      <c r="O39" s="16"/>
      <c r="P39" s="16"/>
      <c r="Q39" s="16"/>
      <c r="R39" s="16"/>
      <c r="S39" s="16"/>
      <c r="T39" s="16"/>
      <c r="U39" s="16"/>
      <c r="V39" s="16"/>
      <c r="W39" s="16"/>
      <c r="X39" s="16"/>
      <c r="Y39" s="16"/>
      <c r="Z39" s="16"/>
    </row>
    <row r="40">
      <c r="A40" s="38"/>
      <c r="B40" s="20" t="s">
        <v>34</v>
      </c>
      <c r="C40" s="128" t="s">
        <v>183</v>
      </c>
      <c r="D40" s="17"/>
      <c r="E40" s="36">
        <v>6722521.0</v>
      </c>
      <c r="F40" s="17"/>
      <c r="G40" s="16"/>
      <c r="H40" s="16"/>
      <c r="I40" s="16"/>
      <c r="J40" s="16"/>
      <c r="K40" s="16"/>
      <c r="L40" s="16"/>
      <c r="M40" s="16"/>
      <c r="N40" s="16"/>
      <c r="O40" s="16"/>
      <c r="P40" s="16"/>
      <c r="Q40" s="16"/>
      <c r="R40" s="16"/>
      <c r="S40" s="16"/>
      <c r="T40" s="16"/>
      <c r="U40" s="16"/>
      <c r="V40" s="16"/>
      <c r="W40" s="16"/>
      <c r="X40" s="16"/>
      <c r="Y40" s="16"/>
      <c r="Z40" s="16"/>
    </row>
    <row r="41">
      <c r="A41" s="38"/>
      <c r="B41" s="20" t="s">
        <v>38</v>
      </c>
      <c r="C41" s="128" t="s">
        <v>245</v>
      </c>
      <c r="D41" s="17"/>
      <c r="E41" s="36">
        <v>4056124.0</v>
      </c>
      <c r="F41" s="17"/>
      <c r="G41" s="16"/>
      <c r="H41" s="16"/>
      <c r="I41" s="16"/>
      <c r="J41" s="16"/>
      <c r="K41" s="16"/>
      <c r="L41" s="16"/>
      <c r="M41" s="16"/>
      <c r="N41" s="16"/>
      <c r="O41" s="16"/>
      <c r="P41" s="16"/>
      <c r="Q41" s="16"/>
      <c r="R41" s="16"/>
      <c r="S41" s="16"/>
      <c r="T41" s="16"/>
      <c r="U41" s="16"/>
      <c r="V41" s="16"/>
      <c r="W41" s="16"/>
      <c r="X41" s="16"/>
      <c r="Y41" s="16"/>
      <c r="Z41" s="16"/>
    </row>
    <row r="42">
      <c r="A42" s="50"/>
      <c r="B42" s="20" t="s">
        <v>41</v>
      </c>
      <c r="C42" s="128"/>
      <c r="D42" s="17"/>
      <c r="E42" s="36">
        <v>3911385.0</v>
      </c>
      <c r="F42" s="17"/>
      <c r="G42" s="16"/>
      <c r="H42" s="16"/>
      <c r="I42" s="16"/>
      <c r="J42" s="16"/>
      <c r="K42" s="16"/>
      <c r="L42" s="16"/>
      <c r="M42" s="16"/>
      <c r="N42" s="16"/>
      <c r="O42" s="16"/>
      <c r="P42" s="16"/>
      <c r="Q42" s="16"/>
      <c r="R42" s="16"/>
      <c r="S42" s="16"/>
      <c r="T42" s="16"/>
      <c r="U42" s="16"/>
      <c r="V42" s="16"/>
      <c r="W42" s="16"/>
      <c r="X42" s="16"/>
      <c r="Y42" s="16"/>
      <c r="Z42" s="16"/>
    </row>
    <row r="43">
      <c r="A43" s="130"/>
      <c r="B43" s="58" t="s">
        <v>44</v>
      </c>
      <c r="C43" s="18" t="s">
        <v>114</v>
      </c>
      <c r="D43" s="121"/>
      <c r="E43" s="121"/>
      <c r="F43" s="64">
        <f>sum(E39:E42)</f>
        <v>28024799</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186</v>
      </c>
      <c r="D44" s="134"/>
      <c r="E44" s="134"/>
      <c r="F44" s="135">
        <f>sum(F16:F43)+F9</f>
        <v>1746229436</v>
      </c>
      <c r="G44" s="16"/>
      <c r="H44" s="16"/>
      <c r="I44" s="16"/>
      <c r="J44" s="16"/>
      <c r="K44" s="16"/>
      <c r="L44" s="16"/>
      <c r="M44" s="16"/>
      <c r="N44" s="16"/>
      <c r="O44" s="16"/>
      <c r="P44" s="16"/>
      <c r="Q44" s="16"/>
      <c r="R44" s="16"/>
      <c r="S44" s="16"/>
      <c r="T44" s="16"/>
      <c r="U44" s="16"/>
      <c r="V44" s="16"/>
      <c r="W44" s="16"/>
      <c r="X44" s="16"/>
      <c r="Y44" s="16"/>
      <c r="Z44" s="16"/>
    </row>
    <row r="45">
      <c r="A45" s="136"/>
      <c r="B45" s="86"/>
      <c r="C45" s="87"/>
      <c r="D45" s="93"/>
      <c r="E45" s="93"/>
      <c r="F45" s="93"/>
      <c r="G45" s="16"/>
      <c r="H45" s="16"/>
      <c r="I45" s="16"/>
      <c r="J45" s="16"/>
      <c r="K45" s="16"/>
      <c r="L45" s="16"/>
      <c r="M45" s="16"/>
      <c r="N45" s="16"/>
      <c r="O45" s="16"/>
      <c r="P45" s="16"/>
      <c r="Q45" s="16"/>
      <c r="R45" s="16"/>
      <c r="S45" s="16"/>
      <c r="T45" s="16"/>
      <c r="U45" s="16"/>
      <c r="V45" s="16"/>
      <c r="W45" s="16"/>
      <c r="X45" s="16"/>
      <c r="Y45" s="16"/>
      <c r="Z45" s="16"/>
    </row>
    <row r="46">
      <c r="A46" s="136"/>
      <c r="B46" s="86"/>
      <c r="C46" s="87"/>
      <c r="D46" s="93"/>
      <c r="E46" s="93"/>
      <c r="F46" s="93"/>
      <c r="G46" s="16"/>
      <c r="H46" s="16"/>
      <c r="I46" s="16"/>
      <c r="J46" s="16"/>
      <c r="K46" s="16"/>
      <c r="L46" s="16"/>
      <c r="M46" s="16"/>
      <c r="N46" s="16"/>
      <c r="O46" s="16"/>
      <c r="P46" s="16"/>
      <c r="Q46" s="16"/>
      <c r="R46" s="16"/>
      <c r="S46" s="16"/>
      <c r="T46" s="16"/>
      <c r="U46" s="16"/>
      <c r="V46" s="16"/>
      <c r="W46" s="16"/>
      <c r="X46" s="16"/>
      <c r="Y46" s="16"/>
      <c r="Z46" s="16"/>
    </row>
    <row r="47">
      <c r="A47" s="136"/>
      <c r="B47" s="86"/>
      <c r="C47" s="87"/>
      <c r="D47" s="93"/>
      <c r="E47" s="93"/>
      <c r="F47" s="93"/>
      <c r="G47" s="16"/>
      <c r="H47" s="16"/>
      <c r="I47" s="16"/>
      <c r="J47" s="16"/>
      <c r="K47" s="16"/>
      <c r="L47" s="16"/>
      <c r="M47" s="16"/>
      <c r="N47" s="16"/>
      <c r="O47" s="16"/>
      <c r="P47" s="16"/>
      <c r="Q47" s="16"/>
      <c r="R47" s="16"/>
      <c r="S47" s="16"/>
      <c r="T47" s="16"/>
      <c r="U47" s="16"/>
      <c r="V47" s="16"/>
      <c r="W47" s="16"/>
      <c r="X47" s="16"/>
      <c r="Y47" s="16"/>
      <c r="Z47" s="16"/>
    </row>
    <row r="48">
      <c r="A48" s="136"/>
      <c r="B48" s="86"/>
      <c r="C48" s="87"/>
      <c r="D48" s="93"/>
      <c r="E48" s="93"/>
      <c r="F48" s="93"/>
      <c r="G48" s="16"/>
      <c r="H48" s="16"/>
      <c r="I48" s="16"/>
      <c r="J48" s="16"/>
      <c r="K48" s="16"/>
      <c r="L48" s="16"/>
      <c r="M48" s="16"/>
      <c r="N48" s="16"/>
      <c r="O48" s="16"/>
      <c r="P48" s="16"/>
      <c r="Q48" s="16"/>
      <c r="R48" s="16"/>
      <c r="S48" s="16"/>
      <c r="T48" s="16"/>
      <c r="U48" s="16"/>
      <c r="V48" s="16"/>
      <c r="W48" s="16"/>
      <c r="X48" s="16"/>
      <c r="Y48" s="16"/>
      <c r="Z48" s="16"/>
    </row>
    <row r="49">
      <c r="A49" s="136"/>
      <c r="B49" s="86"/>
      <c r="C49" s="87"/>
      <c r="D49" s="93"/>
      <c r="E49" s="93"/>
      <c r="F49" s="93"/>
      <c r="G49" s="16"/>
      <c r="H49" s="16"/>
      <c r="I49" s="16"/>
      <c r="J49" s="16"/>
      <c r="K49" s="16"/>
      <c r="L49" s="16"/>
      <c r="M49" s="16"/>
      <c r="N49" s="16"/>
      <c r="O49" s="16"/>
      <c r="P49" s="16"/>
      <c r="Q49" s="16"/>
      <c r="R49" s="16"/>
      <c r="S49" s="16"/>
      <c r="T49" s="16"/>
      <c r="U49" s="16"/>
      <c r="V49" s="16"/>
      <c r="W49" s="16"/>
      <c r="X49" s="16"/>
      <c r="Y49" s="16"/>
      <c r="Z49" s="16"/>
    </row>
    <row r="50">
      <c r="A50" s="136"/>
      <c r="B50" s="86"/>
      <c r="C50" s="87"/>
      <c r="D50" s="93"/>
      <c r="E50" s="93"/>
      <c r="F50" s="93"/>
      <c r="G50" s="16"/>
      <c r="H50" s="16"/>
      <c r="I50" s="16"/>
      <c r="J50" s="16"/>
      <c r="K50" s="16"/>
      <c r="L50" s="16"/>
      <c r="M50" s="16"/>
      <c r="N50" s="16"/>
      <c r="O50" s="16"/>
      <c r="P50" s="16"/>
      <c r="Q50" s="16"/>
      <c r="R50" s="16"/>
      <c r="S50" s="16"/>
      <c r="T50" s="16"/>
      <c r="U50" s="16"/>
      <c r="V50" s="16"/>
      <c r="W50" s="16"/>
      <c r="X50" s="16"/>
      <c r="Y50" s="16"/>
      <c r="Z50" s="16"/>
    </row>
    <row r="51">
      <c r="A51" s="136"/>
      <c r="B51" s="86"/>
      <c r="C51" s="87"/>
      <c r="D51" s="93"/>
      <c r="E51" s="93"/>
      <c r="F51" s="93"/>
      <c r="G51" s="16"/>
      <c r="H51" s="16"/>
      <c r="I51" s="16"/>
      <c r="J51" s="16"/>
      <c r="K51" s="16"/>
      <c r="L51" s="16"/>
      <c r="M51" s="16"/>
      <c r="N51" s="16"/>
      <c r="O51" s="16"/>
      <c r="P51" s="16"/>
      <c r="Q51" s="16"/>
      <c r="R51" s="16"/>
      <c r="S51" s="16"/>
      <c r="T51" s="16"/>
      <c r="U51" s="16"/>
      <c r="V51" s="16"/>
      <c r="W51" s="16"/>
      <c r="X51" s="16"/>
      <c r="Y51" s="16"/>
      <c r="Z51" s="16"/>
    </row>
    <row r="52">
      <c r="A52" s="136"/>
      <c r="B52" s="86"/>
      <c r="C52" s="87"/>
      <c r="D52" s="93"/>
      <c r="E52" s="93"/>
      <c r="F52" s="93"/>
      <c r="G52" s="16"/>
      <c r="H52" s="16"/>
      <c r="I52" s="16"/>
      <c r="J52" s="16"/>
      <c r="K52" s="16"/>
      <c r="L52" s="16"/>
      <c r="M52" s="16"/>
      <c r="N52" s="16"/>
      <c r="O52" s="16"/>
      <c r="P52" s="16"/>
      <c r="Q52" s="16"/>
      <c r="R52" s="16"/>
      <c r="S52" s="16"/>
      <c r="T52" s="16"/>
      <c r="U52" s="16"/>
      <c r="V52" s="16"/>
      <c r="W52" s="16"/>
      <c r="X52" s="16"/>
      <c r="Y52" s="16"/>
      <c r="Z52" s="16"/>
    </row>
    <row r="53">
      <c r="A53" s="136"/>
      <c r="B53" s="86"/>
      <c r="C53" s="87"/>
      <c r="D53" s="93"/>
      <c r="E53" s="93"/>
      <c r="F53" s="93"/>
      <c r="G53" s="16"/>
      <c r="H53" s="16"/>
      <c r="I53" s="16"/>
      <c r="J53" s="16"/>
      <c r="K53" s="16"/>
      <c r="L53" s="16"/>
      <c r="M53" s="16"/>
      <c r="N53" s="16"/>
      <c r="O53" s="16"/>
      <c r="P53" s="16"/>
      <c r="Q53" s="16"/>
      <c r="R53" s="16"/>
      <c r="S53" s="16"/>
      <c r="T53" s="16"/>
      <c r="U53" s="16"/>
      <c r="V53" s="16"/>
      <c r="W53" s="16"/>
      <c r="X53" s="16"/>
      <c r="Y53" s="16"/>
      <c r="Z53" s="16"/>
    </row>
    <row r="54">
      <c r="A54" s="136"/>
      <c r="B54" s="86"/>
      <c r="C54" s="87"/>
      <c r="D54" s="93"/>
      <c r="E54" s="93"/>
      <c r="F54" s="93"/>
      <c r="G54" s="16"/>
      <c r="H54" s="16"/>
      <c r="I54" s="16"/>
      <c r="J54" s="16"/>
      <c r="K54" s="16"/>
      <c r="L54" s="16"/>
      <c r="M54" s="16"/>
      <c r="N54" s="16"/>
      <c r="O54" s="16"/>
      <c r="P54" s="16"/>
      <c r="Q54" s="16"/>
      <c r="R54" s="16"/>
      <c r="S54" s="16"/>
      <c r="T54" s="16"/>
      <c r="U54" s="16"/>
      <c r="V54" s="16"/>
      <c r="W54" s="16"/>
      <c r="X54" s="16"/>
      <c r="Y54" s="16"/>
      <c r="Z54" s="16"/>
    </row>
    <row r="55">
      <c r="A55" s="136"/>
      <c r="B55" s="86"/>
      <c r="C55" s="87"/>
      <c r="D55" s="93"/>
      <c r="E55" s="93"/>
      <c r="F55" s="93"/>
      <c r="G55" s="16"/>
      <c r="H55" s="16"/>
      <c r="I55" s="16"/>
      <c r="J55" s="16"/>
      <c r="K55" s="16"/>
      <c r="L55" s="16"/>
      <c r="M55" s="16"/>
      <c r="N55" s="16"/>
      <c r="O55" s="16"/>
      <c r="P55" s="16"/>
      <c r="Q55" s="16"/>
      <c r="R55" s="16"/>
      <c r="S55" s="16"/>
      <c r="T55" s="16"/>
      <c r="U55" s="16"/>
      <c r="V55" s="16"/>
      <c r="W55" s="16"/>
      <c r="X55" s="16"/>
      <c r="Y55" s="16"/>
      <c r="Z55" s="16"/>
    </row>
    <row r="56">
      <c r="A56" s="136"/>
      <c r="B56" s="86"/>
      <c r="C56" s="87"/>
      <c r="D56" s="93"/>
      <c r="E56" s="93"/>
      <c r="F56" s="93"/>
      <c r="G56" s="16"/>
      <c r="H56" s="16"/>
      <c r="I56" s="16"/>
      <c r="J56" s="16"/>
      <c r="K56" s="16"/>
      <c r="L56" s="16"/>
      <c r="M56" s="16"/>
      <c r="N56" s="16"/>
      <c r="O56" s="16"/>
      <c r="P56" s="16"/>
      <c r="Q56" s="16"/>
      <c r="R56" s="16"/>
      <c r="S56" s="16"/>
      <c r="T56" s="16"/>
      <c r="U56" s="16"/>
      <c r="V56" s="16"/>
      <c r="W56" s="16"/>
      <c r="X56" s="16"/>
      <c r="Y56" s="16"/>
      <c r="Z56" s="16"/>
    </row>
    <row r="57">
      <c r="A57" s="136"/>
      <c r="B57" s="86"/>
      <c r="C57" s="87"/>
      <c r="D57" s="93"/>
      <c r="E57" s="93"/>
      <c r="F57" s="93"/>
      <c r="G57" s="16"/>
      <c r="H57" s="16"/>
      <c r="I57" s="16"/>
      <c r="J57" s="16"/>
      <c r="K57" s="16"/>
      <c r="L57" s="16"/>
      <c r="M57" s="16"/>
      <c r="N57" s="16"/>
      <c r="O57" s="16"/>
      <c r="P57" s="16"/>
      <c r="Q57" s="16"/>
      <c r="R57" s="16"/>
      <c r="S57" s="16"/>
      <c r="T57" s="16"/>
      <c r="U57" s="16"/>
      <c r="V57" s="16"/>
      <c r="W57" s="16"/>
      <c r="X57" s="16"/>
      <c r="Y57" s="16"/>
      <c r="Z57" s="16"/>
    </row>
    <row r="58">
      <c r="A58" s="136"/>
      <c r="B58" s="86"/>
      <c r="C58" s="87"/>
      <c r="D58" s="93"/>
      <c r="E58" s="93"/>
      <c r="F58" s="93"/>
      <c r="G58" s="16"/>
      <c r="H58" s="16"/>
      <c r="I58" s="16"/>
      <c r="J58" s="16"/>
      <c r="K58" s="16"/>
      <c r="L58" s="16"/>
      <c r="M58" s="16"/>
      <c r="N58" s="16"/>
      <c r="O58" s="16"/>
      <c r="P58" s="16"/>
      <c r="Q58" s="16"/>
      <c r="R58" s="16"/>
      <c r="S58" s="16"/>
      <c r="T58" s="16"/>
      <c r="U58" s="16"/>
      <c r="V58" s="16"/>
      <c r="W58" s="16"/>
      <c r="X58" s="16"/>
      <c r="Y58" s="16"/>
      <c r="Z58" s="16"/>
    </row>
    <row r="59">
      <c r="A59" s="136"/>
      <c r="B59" s="86"/>
      <c r="C59" s="87"/>
      <c r="D59" s="93"/>
      <c r="E59" s="93"/>
      <c r="F59" s="93"/>
      <c r="G59" s="16"/>
      <c r="H59" s="16"/>
      <c r="I59" s="16"/>
      <c r="J59" s="16"/>
      <c r="K59" s="16"/>
      <c r="L59" s="16"/>
      <c r="M59" s="16"/>
      <c r="N59" s="16"/>
      <c r="O59" s="16"/>
      <c r="P59" s="16"/>
      <c r="Q59" s="16"/>
      <c r="R59" s="16"/>
      <c r="S59" s="16"/>
      <c r="T59" s="16"/>
      <c r="U59" s="16"/>
      <c r="V59" s="16"/>
      <c r="W59" s="16"/>
      <c r="X59" s="16"/>
      <c r="Y59" s="16"/>
      <c r="Z59" s="16"/>
    </row>
    <row r="60">
      <c r="A60" s="136"/>
      <c r="B60" s="86"/>
      <c r="C60" s="87"/>
      <c r="D60" s="93"/>
      <c r="E60" s="93"/>
      <c r="F60" s="93"/>
      <c r="G60" s="16"/>
      <c r="H60" s="16"/>
      <c r="I60" s="16"/>
      <c r="J60" s="16"/>
      <c r="K60" s="16"/>
      <c r="L60" s="16"/>
      <c r="M60" s="16"/>
      <c r="N60" s="16"/>
      <c r="O60" s="16"/>
      <c r="P60" s="16"/>
      <c r="Q60" s="16"/>
      <c r="R60" s="16"/>
      <c r="S60" s="16"/>
      <c r="T60" s="16"/>
      <c r="U60" s="16"/>
      <c r="V60" s="16"/>
      <c r="W60" s="16"/>
      <c r="X60" s="16"/>
      <c r="Y60" s="16"/>
      <c r="Z60" s="16"/>
    </row>
    <row r="61">
      <c r="A61" s="136"/>
      <c r="B61" s="86"/>
      <c r="C61" s="87"/>
      <c r="D61" s="93"/>
      <c r="E61" s="93"/>
      <c r="F61" s="93"/>
      <c r="G61" s="16"/>
      <c r="H61" s="16"/>
      <c r="I61" s="16"/>
      <c r="J61" s="16"/>
      <c r="K61" s="16"/>
      <c r="L61" s="16"/>
      <c r="M61" s="16"/>
      <c r="N61" s="16"/>
      <c r="O61" s="16"/>
      <c r="P61" s="16"/>
      <c r="Q61" s="16"/>
      <c r="R61" s="16"/>
      <c r="S61" s="16"/>
      <c r="T61" s="16"/>
      <c r="U61" s="16"/>
      <c r="V61" s="16"/>
      <c r="W61" s="16"/>
      <c r="X61" s="16"/>
      <c r="Y61" s="16"/>
      <c r="Z61" s="16"/>
    </row>
    <row r="62">
      <c r="A62" s="136"/>
      <c r="B62" s="86"/>
      <c r="C62" s="87"/>
      <c r="D62" s="93"/>
      <c r="E62" s="93"/>
      <c r="F62" s="93"/>
      <c r="G62" s="16"/>
      <c r="H62" s="16"/>
      <c r="I62" s="16"/>
      <c r="J62" s="16"/>
      <c r="K62" s="16"/>
      <c r="L62" s="16"/>
      <c r="M62" s="16"/>
      <c r="N62" s="16"/>
      <c r="O62" s="16"/>
      <c r="P62" s="16"/>
      <c r="Q62" s="16"/>
      <c r="R62" s="16"/>
      <c r="S62" s="16"/>
      <c r="T62" s="16"/>
      <c r="U62" s="16"/>
      <c r="V62" s="16"/>
      <c r="W62" s="16"/>
      <c r="X62" s="16"/>
      <c r="Y62" s="16"/>
      <c r="Z62" s="16"/>
    </row>
    <row r="63">
      <c r="A63" s="136"/>
      <c r="B63" s="86"/>
      <c r="C63" s="87"/>
      <c r="D63" s="93"/>
      <c r="E63" s="93"/>
      <c r="F63" s="93"/>
      <c r="G63" s="16"/>
      <c r="H63" s="16"/>
      <c r="I63" s="16"/>
      <c r="J63" s="16"/>
      <c r="K63" s="16"/>
      <c r="L63" s="16"/>
      <c r="M63" s="16"/>
      <c r="N63" s="16"/>
      <c r="O63" s="16"/>
      <c r="P63" s="16"/>
      <c r="Q63" s="16"/>
      <c r="R63" s="16"/>
      <c r="S63" s="16"/>
      <c r="T63" s="16"/>
      <c r="U63" s="16"/>
      <c r="V63" s="16"/>
      <c r="W63" s="16"/>
      <c r="X63" s="16"/>
      <c r="Y63" s="16"/>
      <c r="Z63" s="16"/>
    </row>
    <row r="64">
      <c r="A64" s="136"/>
      <c r="B64" s="86"/>
      <c r="C64" s="87"/>
      <c r="D64" s="93"/>
      <c r="E64" s="93"/>
      <c r="F64" s="93"/>
      <c r="G64" s="16"/>
      <c r="H64" s="16"/>
      <c r="I64" s="16"/>
      <c r="J64" s="16"/>
      <c r="K64" s="16"/>
      <c r="L64" s="16"/>
      <c r="M64" s="16"/>
      <c r="N64" s="16"/>
      <c r="O64" s="16"/>
      <c r="P64" s="16"/>
      <c r="Q64" s="16"/>
      <c r="R64" s="16"/>
      <c r="S64" s="16"/>
      <c r="T64" s="16"/>
      <c r="U64" s="16"/>
      <c r="V64" s="16"/>
      <c r="W64" s="16"/>
      <c r="X64" s="16"/>
      <c r="Y64" s="16"/>
      <c r="Z64" s="16"/>
    </row>
    <row r="65">
      <c r="A65" s="136"/>
      <c r="B65" s="86"/>
      <c r="C65" s="87"/>
      <c r="D65" s="93"/>
      <c r="E65" s="93"/>
      <c r="F65" s="93"/>
      <c r="G65" s="16"/>
      <c r="H65" s="16"/>
      <c r="I65" s="16"/>
      <c r="J65" s="16"/>
      <c r="K65" s="16"/>
      <c r="L65" s="16"/>
      <c r="M65" s="16"/>
      <c r="N65" s="16"/>
      <c r="O65" s="16"/>
      <c r="P65" s="16"/>
      <c r="Q65" s="16"/>
      <c r="R65" s="16"/>
      <c r="S65" s="16"/>
      <c r="T65" s="16"/>
      <c r="U65" s="16"/>
      <c r="V65" s="16"/>
      <c r="W65" s="16"/>
      <c r="X65" s="16"/>
      <c r="Y65" s="16"/>
      <c r="Z65" s="16"/>
    </row>
    <row r="66">
      <c r="A66" s="136"/>
      <c r="B66" s="86"/>
      <c r="C66" s="87"/>
      <c r="D66" s="93"/>
      <c r="E66" s="93"/>
      <c r="F66" s="93"/>
      <c r="G66" s="16"/>
      <c r="H66" s="16"/>
      <c r="I66" s="16"/>
      <c r="J66" s="16"/>
      <c r="K66" s="16"/>
      <c r="L66" s="16"/>
      <c r="M66" s="16"/>
      <c r="N66" s="16"/>
      <c r="O66" s="16"/>
      <c r="P66" s="16"/>
      <c r="Q66" s="16"/>
      <c r="R66" s="16"/>
      <c r="S66" s="16"/>
      <c r="T66" s="16"/>
      <c r="U66" s="16"/>
      <c r="V66" s="16"/>
      <c r="W66" s="16"/>
      <c r="X66" s="16"/>
      <c r="Y66" s="16"/>
      <c r="Z66" s="16"/>
    </row>
    <row r="67">
      <c r="A67" s="136"/>
      <c r="B67" s="86"/>
      <c r="C67" s="87"/>
      <c r="D67" s="93"/>
      <c r="E67" s="93"/>
      <c r="F67" s="93"/>
      <c r="G67" s="16"/>
      <c r="H67" s="16"/>
      <c r="I67" s="16"/>
      <c r="J67" s="16"/>
      <c r="K67" s="16"/>
      <c r="L67" s="16"/>
      <c r="M67" s="16"/>
      <c r="N67" s="16"/>
      <c r="O67" s="16"/>
      <c r="P67" s="16"/>
      <c r="Q67" s="16"/>
      <c r="R67" s="16"/>
      <c r="S67" s="16"/>
      <c r="T67" s="16"/>
      <c r="U67" s="16"/>
      <c r="V67" s="16"/>
      <c r="W67" s="16"/>
      <c r="X67" s="16"/>
      <c r="Y67" s="16"/>
      <c r="Z67" s="16"/>
    </row>
    <row r="68">
      <c r="A68" s="136"/>
      <c r="B68" s="86"/>
      <c r="C68" s="87"/>
      <c r="D68" s="93"/>
      <c r="E68" s="93"/>
      <c r="F68" s="93"/>
      <c r="G68" s="16"/>
      <c r="H68" s="16"/>
      <c r="I68" s="16"/>
      <c r="J68" s="16"/>
      <c r="K68" s="16"/>
      <c r="L68" s="16"/>
      <c r="M68" s="16"/>
      <c r="N68" s="16"/>
      <c r="O68" s="16"/>
      <c r="P68" s="16"/>
      <c r="Q68" s="16"/>
      <c r="R68" s="16"/>
      <c r="S68" s="16"/>
      <c r="T68" s="16"/>
      <c r="U68" s="16"/>
      <c r="V68" s="16"/>
      <c r="W68" s="16"/>
      <c r="X68" s="16"/>
      <c r="Y68" s="16"/>
      <c r="Z68" s="16"/>
    </row>
    <row r="69">
      <c r="A69" s="136"/>
      <c r="B69" s="86"/>
      <c r="C69" s="87"/>
      <c r="D69" s="93"/>
      <c r="E69" s="93"/>
      <c r="F69" s="93"/>
      <c r="G69" s="16"/>
      <c r="H69" s="16"/>
      <c r="I69" s="16"/>
      <c r="J69" s="16"/>
      <c r="K69" s="16"/>
      <c r="L69" s="16"/>
      <c r="M69" s="16"/>
      <c r="N69" s="16"/>
      <c r="O69" s="16"/>
      <c r="P69" s="16"/>
      <c r="Q69" s="16"/>
      <c r="R69" s="16"/>
      <c r="S69" s="16"/>
      <c r="T69" s="16"/>
      <c r="U69" s="16"/>
      <c r="V69" s="16"/>
      <c r="W69" s="16"/>
      <c r="X69" s="16"/>
      <c r="Y69" s="16"/>
      <c r="Z69" s="16"/>
    </row>
    <row r="70">
      <c r="A70" s="136"/>
      <c r="B70" s="86"/>
      <c r="C70" s="87"/>
      <c r="D70" s="93"/>
      <c r="E70" s="93"/>
      <c r="F70" s="93"/>
      <c r="G70" s="16"/>
      <c r="H70" s="16"/>
      <c r="I70" s="16"/>
      <c r="J70" s="16"/>
      <c r="K70" s="16"/>
      <c r="L70" s="16"/>
      <c r="M70" s="16"/>
      <c r="N70" s="16"/>
      <c r="O70" s="16"/>
      <c r="P70" s="16"/>
      <c r="Q70" s="16"/>
      <c r="R70" s="16"/>
      <c r="S70" s="16"/>
      <c r="T70" s="16"/>
      <c r="U70" s="16"/>
      <c r="V70" s="16"/>
      <c r="W70" s="16"/>
      <c r="X70" s="16"/>
      <c r="Y70" s="16"/>
      <c r="Z70" s="16"/>
    </row>
    <row r="71">
      <c r="A71" s="136"/>
      <c r="B71" s="86"/>
      <c r="C71" s="87"/>
      <c r="D71" s="93"/>
      <c r="E71" s="93"/>
      <c r="F71" s="93"/>
      <c r="G71" s="16"/>
      <c r="H71" s="16"/>
      <c r="I71" s="16"/>
      <c r="J71" s="16"/>
      <c r="K71" s="16"/>
      <c r="L71" s="16"/>
      <c r="M71" s="16"/>
      <c r="N71" s="16"/>
      <c r="O71" s="16"/>
      <c r="P71" s="16"/>
      <c r="Q71" s="16"/>
      <c r="R71" s="16"/>
      <c r="S71" s="16"/>
      <c r="T71" s="16"/>
      <c r="U71" s="16"/>
      <c r="V71" s="16"/>
      <c r="W71" s="16"/>
      <c r="X71" s="16"/>
      <c r="Y71" s="16"/>
      <c r="Z71" s="16"/>
    </row>
    <row r="72">
      <c r="A72" s="136"/>
      <c r="B72" s="86"/>
      <c r="C72" s="87"/>
      <c r="D72" s="93"/>
      <c r="E72" s="93"/>
      <c r="F72" s="93"/>
      <c r="G72" s="16"/>
      <c r="H72" s="16"/>
      <c r="I72" s="16"/>
      <c r="J72" s="16"/>
      <c r="K72" s="16"/>
      <c r="L72" s="16"/>
      <c r="M72" s="16"/>
      <c r="N72" s="16"/>
      <c r="O72" s="16"/>
      <c r="P72" s="16"/>
      <c r="Q72" s="16"/>
      <c r="R72" s="16"/>
      <c r="S72" s="16"/>
      <c r="T72" s="16"/>
      <c r="U72" s="16"/>
      <c r="V72" s="16"/>
      <c r="W72" s="16"/>
      <c r="X72" s="16"/>
      <c r="Y72" s="16"/>
      <c r="Z72" s="16"/>
    </row>
    <row r="73">
      <c r="A73" s="136"/>
      <c r="B73" s="86"/>
      <c r="C73" s="87"/>
      <c r="D73" s="93"/>
      <c r="E73" s="93"/>
      <c r="F73" s="93"/>
      <c r="G73" s="16"/>
      <c r="H73" s="16"/>
      <c r="I73" s="16"/>
      <c r="J73" s="16"/>
      <c r="K73" s="16"/>
      <c r="L73" s="16"/>
      <c r="M73" s="16"/>
      <c r="N73" s="16"/>
      <c r="O73" s="16"/>
      <c r="P73" s="16"/>
      <c r="Q73" s="16"/>
      <c r="R73" s="16"/>
      <c r="S73" s="16"/>
      <c r="T73" s="16"/>
      <c r="U73" s="16"/>
      <c r="V73" s="16"/>
      <c r="W73" s="16"/>
      <c r="X73" s="16"/>
      <c r="Y73" s="16"/>
      <c r="Z73" s="16"/>
    </row>
    <row r="74">
      <c r="A74" s="136"/>
      <c r="B74" s="86"/>
      <c r="C74" s="87"/>
      <c r="D74" s="93"/>
      <c r="E74" s="93"/>
      <c r="F74" s="93"/>
      <c r="G74" s="16"/>
      <c r="H74" s="16"/>
      <c r="I74" s="16"/>
      <c r="J74" s="16"/>
      <c r="K74" s="16"/>
      <c r="L74" s="16"/>
      <c r="M74" s="16"/>
      <c r="N74" s="16"/>
      <c r="O74" s="16"/>
      <c r="P74" s="16"/>
      <c r="Q74" s="16"/>
      <c r="R74" s="16"/>
      <c r="S74" s="16"/>
      <c r="T74" s="16"/>
      <c r="U74" s="16"/>
      <c r="V74" s="16"/>
      <c r="W74" s="16"/>
      <c r="X74" s="16"/>
      <c r="Y74" s="16"/>
      <c r="Z74" s="16"/>
    </row>
    <row r="75">
      <c r="A75" s="136"/>
      <c r="B75" s="86"/>
      <c r="C75" s="87"/>
      <c r="D75" s="93"/>
      <c r="E75" s="93"/>
      <c r="F75" s="93"/>
      <c r="G75" s="16"/>
      <c r="H75" s="16"/>
      <c r="I75" s="16"/>
      <c r="J75" s="16"/>
      <c r="K75" s="16"/>
      <c r="L75" s="16"/>
      <c r="M75" s="16"/>
      <c r="N75" s="16"/>
      <c r="O75" s="16"/>
      <c r="P75" s="16"/>
      <c r="Q75" s="16"/>
      <c r="R75" s="16"/>
      <c r="S75" s="16"/>
      <c r="T75" s="16"/>
      <c r="U75" s="16"/>
      <c r="V75" s="16"/>
      <c r="W75" s="16"/>
      <c r="X75" s="16"/>
      <c r="Y75" s="16"/>
      <c r="Z75" s="16"/>
    </row>
    <row r="76">
      <c r="A76" s="136"/>
      <c r="B76" s="86"/>
      <c r="C76" s="87"/>
      <c r="D76" s="93"/>
      <c r="E76" s="93"/>
      <c r="F76" s="93"/>
      <c r="G76" s="16"/>
      <c r="H76" s="16"/>
      <c r="I76" s="16"/>
      <c r="J76" s="16"/>
      <c r="K76" s="16"/>
      <c r="L76" s="16"/>
      <c r="M76" s="16"/>
      <c r="N76" s="16"/>
      <c r="O76" s="16"/>
      <c r="P76" s="16"/>
      <c r="Q76" s="16"/>
      <c r="R76" s="16"/>
      <c r="S76" s="16"/>
      <c r="T76" s="16"/>
      <c r="U76" s="16"/>
      <c r="V76" s="16"/>
      <c r="W76" s="16"/>
      <c r="X76" s="16"/>
      <c r="Y76" s="16"/>
      <c r="Z76" s="16"/>
    </row>
    <row r="77">
      <c r="A77" s="136"/>
      <c r="B77" s="86"/>
      <c r="C77" s="87"/>
      <c r="D77" s="93"/>
      <c r="E77" s="93"/>
      <c r="F77" s="93"/>
      <c r="G77" s="16"/>
      <c r="H77" s="16"/>
      <c r="I77" s="16"/>
      <c r="J77" s="16"/>
      <c r="K77" s="16"/>
      <c r="L77" s="16"/>
      <c r="M77" s="16"/>
      <c r="N77" s="16"/>
      <c r="O77" s="16"/>
      <c r="P77" s="16"/>
      <c r="Q77" s="16"/>
      <c r="R77" s="16"/>
      <c r="S77" s="16"/>
      <c r="T77" s="16"/>
      <c r="U77" s="16"/>
      <c r="V77" s="16"/>
      <c r="W77" s="16"/>
      <c r="X77" s="16"/>
      <c r="Y77" s="16"/>
      <c r="Z77" s="16"/>
    </row>
    <row r="78">
      <c r="A78" s="136"/>
      <c r="B78" s="86"/>
      <c r="C78" s="87"/>
      <c r="D78" s="93"/>
      <c r="E78" s="93"/>
      <c r="F78" s="93"/>
      <c r="G78" s="16"/>
      <c r="H78" s="16"/>
      <c r="I78" s="16"/>
      <c r="J78" s="16"/>
      <c r="K78" s="16"/>
      <c r="L78" s="16"/>
      <c r="M78" s="16"/>
      <c r="N78" s="16"/>
      <c r="O78" s="16"/>
      <c r="P78" s="16"/>
      <c r="Q78" s="16"/>
      <c r="R78" s="16"/>
      <c r="S78" s="16"/>
      <c r="T78" s="16"/>
      <c r="U78" s="16"/>
      <c r="V78" s="16"/>
      <c r="W78" s="16"/>
      <c r="X78" s="16"/>
      <c r="Y78" s="16"/>
      <c r="Z78" s="16"/>
    </row>
    <row r="79">
      <c r="A79" s="136"/>
      <c r="B79" s="86"/>
      <c r="C79" s="87"/>
      <c r="D79" s="93"/>
      <c r="E79" s="93"/>
      <c r="F79" s="93"/>
      <c r="G79" s="16"/>
      <c r="H79" s="16"/>
      <c r="I79" s="16"/>
      <c r="J79" s="16"/>
      <c r="K79" s="16"/>
      <c r="L79" s="16"/>
      <c r="M79" s="16"/>
      <c r="N79" s="16"/>
      <c r="O79" s="16"/>
      <c r="P79" s="16"/>
      <c r="Q79" s="16"/>
      <c r="R79" s="16"/>
      <c r="S79" s="16"/>
      <c r="T79" s="16"/>
      <c r="U79" s="16"/>
      <c r="V79" s="16"/>
      <c r="W79" s="16"/>
      <c r="X79" s="16"/>
      <c r="Y79" s="16"/>
      <c r="Z79" s="16"/>
    </row>
    <row r="80">
      <c r="A80" s="136"/>
      <c r="B80" s="86"/>
      <c r="C80" s="87"/>
      <c r="D80" s="93"/>
      <c r="E80" s="93"/>
      <c r="F80" s="93"/>
      <c r="G80" s="16"/>
      <c r="H80" s="16"/>
      <c r="I80" s="16"/>
      <c r="J80" s="16"/>
      <c r="K80" s="16"/>
      <c r="L80" s="16"/>
      <c r="M80" s="16"/>
      <c r="N80" s="16"/>
      <c r="O80" s="16"/>
      <c r="P80" s="16"/>
      <c r="Q80" s="16"/>
      <c r="R80" s="16"/>
      <c r="S80" s="16"/>
      <c r="T80" s="16"/>
      <c r="U80" s="16"/>
      <c r="V80" s="16"/>
      <c r="W80" s="16"/>
      <c r="X80" s="16"/>
      <c r="Y80" s="16"/>
      <c r="Z80" s="16"/>
    </row>
    <row r="81">
      <c r="A81" s="136"/>
      <c r="B81" s="86"/>
      <c r="C81" s="87"/>
      <c r="D81" s="93"/>
      <c r="E81" s="93"/>
      <c r="F81" s="93"/>
      <c r="G81" s="16"/>
      <c r="H81" s="16"/>
      <c r="I81" s="16"/>
      <c r="J81" s="16"/>
      <c r="K81" s="16"/>
      <c r="L81" s="16"/>
      <c r="M81" s="16"/>
      <c r="N81" s="16"/>
      <c r="O81" s="16"/>
      <c r="P81" s="16"/>
      <c r="Q81" s="16"/>
      <c r="R81" s="16"/>
      <c r="S81" s="16"/>
      <c r="T81" s="16"/>
      <c r="U81" s="16"/>
      <c r="V81" s="16"/>
      <c r="W81" s="16"/>
      <c r="X81" s="16"/>
      <c r="Y81" s="16"/>
      <c r="Z81" s="16"/>
    </row>
    <row r="82">
      <c r="A82" s="136"/>
      <c r="B82" s="86"/>
      <c r="C82" s="87"/>
      <c r="D82" s="93"/>
      <c r="E82" s="93"/>
      <c r="F82" s="93"/>
      <c r="G82" s="16"/>
      <c r="H82" s="16"/>
      <c r="I82" s="16"/>
      <c r="J82" s="16"/>
      <c r="K82" s="16"/>
      <c r="L82" s="16"/>
      <c r="M82" s="16"/>
      <c r="N82" s="16"/>
      <c r="O82" s="16"/>
      <c r="P82" s="16"/>
      <c r="Q82" s="16"/>
      <c r="R82" s="16"/>
      <c r="S82" s="16"/>
      <c r="T82" s="16"/>
      <c r="U82" s="16"/>
      <c r="V82" s="16"/>
      <c r="W82" s="16"/>
      <c r="X82" s="16"/>
      <c r="Y82" s="16"/>
      <c r="Z82" s="16"/>
    </row>
    <row r="83">
      <c r="A83" s="136"/>
      <c r="B83" s="86"/>
      <c r="C83" s="87"/>
      <c r="D83" s="93"/>
      <c r="E83" s="93"/>
      <c r="F83" s="93"/>
      <c r="G83" s="16"/>
      <c r="H83" s="16"/>
      <c r="I83" s="16"/>
      <c r="J83" s="16"/>
      <c r="K83" s="16"/>
      <c r="L83" s="16"/>
      <c r="M83" s="16"/>
      <c r="N83" s="16"/>
      <c r="O83" s="16"/>
      <c r="P83" s="16"/>
      <c r="Q83" s="16"/>
      <c r="R83" s="16"/>
      <c r="S83" s="16"/>
      <c r="T83" s="16"/>
      <c r="U83" s="16"/>
      <c r="V83" s="16"/>
      <c r="W83" s="16"/>
      <c r="X83" s="16"/>
      <c r="Y83" s="16"/>
      <c r="Z83" s="16"/>
    </row>
    <row r="84">
      <c r="A84" s="136"/>
      <c r="B84" s="86"/>
      <c r="C84" s="87"/>
      <c r="D84" s="93"/>
      <c r="E84" s="93"/>
      <c r="F84" s="93"/>
      <c r="G84" s="16"/>
      <c r="H84" s="16"/>
      <c r="I84" s="16"/>
      <c r="J84" s="16"/>
      <c r="K84" s="16"/>
      <c r="L84" s="16"/>
      <c r="M84" s="16"/>
      <c r="N84" s="16"/>
      <c r="O84" s="16"/>
      <c r="P84" s="16"/>
      <c r="Q84" s="16"/>
      <c r="R84" s="16"/>
      <c r="S84" s="16"/>
      <c r="T84" s="16"/>
      <c r="U84" s="16"/>
      <c r="V84" s="16"/>
      <c r="W84" s="16"/>
      <c r="X84" s="16"/>
      <c r="Y84" s="16"/>
      <c r="Z84" s="16"/>
    </row>
    <row r="85">
      <c r="A85" s="136"/>
      <c r="B85" s="86"/>
      <c r="C85" s="87"/>
      <c r="D85" s="93"/>
      <c r="E85" s="93"/>
      <c r="F85" s="93"/>
      <c r="G85" s="16"/>
      <c r="H85" s="16"/>
      <c r="I85" s="16"/>
      <c r="J85" s="16"/>
      <c r="K85" s="16"/>
      <c r="L85" s="16"/>
      <c r="M85" s="16"/>
      <c r="N85" s="16"/>
      <c r="O85" s="16"/>
      <c r="P85" s="16"/>
      <c r="Q85" s="16"/>
      <c r="R85" s="16"/>
      <c r="S85" s="16"/>
      <c r="T85" s="16"/>
      <c r="U85" s="16"/>
      <c r="V85" s="16"/>
      <c r="W85" s="16"/>
      <c r="X85" s="16"/>
      <c r="Y85" s="16"/>
      <c r="Z85" s="16"/>
    </row>
    <row r="86">
      <c r="A86" s="136"/>
      <c r="B86" s="86"/>
      <c r="C86" s="87"/>
      <c r="D86" s="93"/>
      <c r="E86" s="93"/>
      <c r="F86" s="93"/>
      <c r="G86" s="16"/>
      <c r="H86" s="16"/>
      <c r="I86" s="16"/>
      <c r="J86" s="16"/>
      <c r="K86" s="16"/>
      <c r="L86" s="16"/>
      <c r="M86" s="16"/>
      <c r="N86" s="16"/>
      <c r="O86" s="16"/>
      <c r="P86" s="16"/>
      <c r="Q86" s="16"/>
      <c r="R86" s="16"/>
      <c r="S86" s="16"/>
      <c r="T86" s="16"/>
      <c r="U86" s="16"/>
      <c r="V86" s="16"/>
      <c r="W86" s="16"/>
      <c r="X86" s="16"/>
      <c r="Y86" s="16"/>
      <c r="Z86" s="16"/>
    </row>
    <row r="87">
      <c r="A87" s="136"/>
      <c r="B87" s="86"/>
      <c r="C87" s="87"/>
      <c r="D87" s="93"/>
      <c r="E87" s="93"/>
      <c r="F87" s="93"/>
      <c r="G87" s="16"/>
      <c r="H87" s="16"/>
      <c r="I87" s="16"/>
      <c r="J87" s="16"/>
      <c r="K87" s="16"/>
      <c r="L87" s="16"/>
      <c r="M87" s="16"/>
      <c r="N87" s="16"/>
      <c r="O87" s="16"/>
      <c r="P87" s="16"/>
      <c r="Q87" s="16"/>
      <c r="R87" s="16"/>
      <c r="S87" s="16"/>
      <c r="T87" s="16"/>
      <c r="U87" s="16"/>
      <c r="V87" s="16"/>
      <c r="W87" s="16"/>
      <c r="X87" s="16"/>
      <c r="Y87" s="16"/>
      <c r="Z87" s="16"/>
    </row>
    <row r="88">
      <c r="A88" s="136"/>
      <c r="B88" s="86"/>
      <c r="C88" s="87"/>
      <c r="D88" s="93"/>
      <c r="E88" s="93"/>
      <c r="F88" s="93"/>
      <c r="G88" s="16"/>
      <c r="H88" s="16"/>
      <c r="I88" s="16"/>
      <c r="J88" s="16"/>
      <c r="K88" s="16"/>
      <c r="L88" s="16"/>
      <c r="M88" s="16"/>
      <c r="N88" s="16"/>
      <c r="O88" s="16"/>
      <c r="P88" s="16"/>
      <c r="Q88" s="16"/>
      <c r="R88" s="16"/>
      <c r="S88" s="16"/>
      <c r="T88" s="16"/>
      <c r="U88" s="16"/>
      <c r="V88" s="16"/>
      <c r="W88" s="16"/>
      <c r="X88" s="16"/>
      <c r="Y88" s="16"/>
      <c r="Z88" s="16"/>
    </row>
    <row r="89">
      <c r="A89" s="136"/>
      <c r="B89" s="86"/>
      <c r="C89" s="87"/>
      <c r="D89" s="93"/>
      <c r="E89" s="93"/>
      <c r="F89" s="93"/>
      <c r="G89" s="16"/>
      <c r="H89" s="16"/>
      <c r="I89" s="16"/>
      <c r="J89" s="16"/>
      <c r="K89" s="16"/>
      <c r="L89" s="16"/>
      <c r="M89" s="16"/>
      <c r="N89" s="16"/>
      <c r="O89" s="16"/>
      <c r="P89" s="16"/>
      <c r="Q89" s="16"/>
      <c r="R89" s="16"/>
      <c r="S89" s="16"/>
      <c r="T89" s="16"/>
      <c r="U89" s="16"/>
      <c r="V89" s="16"/>
      <c r="W89" s="16"/>
      <c r="X89" s="16"/>
      <c r="Y89" s="16"/>
      <c r="Z89" s="16"/>
    </row>
    <row r="90">
      <c r="A90" s="136"/>
      <c r="B90" s="86"/>
      <c r="C90" s="87"/>
      <c r="D90" s="93"/>
      <c r="E90" s="93"/>
      <c r="F90" s="93"/>
      <c r="G90" s="16"/>
      <c r="H90" s="16"/>
      <c r="I90" s="16"/>
      <c r="J90" s="16"/>
      <c r="K90" s="16"/>
      <c r="L90" s="16"/>
      <c r="M90" s="16"/>
      <c r="N90" s="16"/>
      <c r="O90" s="16"/>
      <c r="P90" s="16"/>
      <c r="Q90" s="16"/>
      <c r="R90" s="16"/>
      <c r="S90" s="16"/>
      <c r="T90" s="16"/>
      <c r="U90" s="16"/>
      <c r="V90" s="16"/>
      <c r="W90" s="16"/>
      <c r="X90" s="16"/>
      <c r="Y90" s="16"/>
      <c r="Z90" s="16"/>
    </row>
    <row r="91">
      <c r="A91" s="136"/>
      <c r="B91" s="86"/>
      <c r="C91" s="87"/>
      <c r="D91" s="93"/>
      <c r="E91" s="93"/>
      <c r="F91" s="93"/>
      <c r="G91" s="16"/>
      <c r="H91" s="16"/>
      <c r="I91" s="16"/>
      <c r="J91" s="16"/>
      <c r="K91" s="16"/>
      <c r="L91" s="16"/>
      <c r="M91" s="16"/>
      <c r="N91" s="16"/>
      <c r="O91" s="16"/>
      <c r="P91" s="16"/>
      <c r="Q91" s="16"/>
      <c r="R91" s="16"/>
      <c r="S91" s="16"/>
      <c r="T91" s="16"/>
      <c r="U91" s="16"/>
      <c r="V91" s="16"/>
      <c r="W91" s="16"/>
      <c r="X91" s="16"/>
      <c r="Y91" s="16"/>
      <c r="Z91" s="16"/>
    </row>
    <row r="92">
      <c r="A92" s="136"/>
      <c r="B92" s="86"/>
      <c r="C92" s="87"/>
      <c r="D92" s="93"/>
      <c r="E92" s="93"/>
      <c r="F92" s="93"/>
      <c r="G92" s="16"/>
      <c r="H92" s="16"/>
      <c r="I92" s="16"/>
      <c r="J92" s="16"/>
      <c r="K92" s="16"/>
      <c r="L92" s="16"/>
      <c r="M92" s="16"/>
      <c r="N92" s="16"/>
      <c r="O92" s="16"/>
      <c r="P92" s="16"/>
      <c r="Q92" s="16"/>
      <c r="R92" s="16"/>
      <c r="S92" s="16"/>
      <c r="T92" s="16"/>
      <c r="U92" s="16"/>
      <c r="V92" s="16"/>
      <c r="W92" s="16"/>
      <c r="X92" s="16"/>
      <c r="Y92" s="16"/>
      <c r="Z92" s="16"/>
    </row>
    <row r="93">
      <c r="A93" s="136"/>
      <c r="B93" s="86"/>
      <c r="C93" s="87"/>
      <c r="D93" s="93"/>
      <c r="E93" s="93"/>
      <c r="F93" s="93"/>
      <c r="G93" s="16"/>
      <c r="H93" s="16"/>
      <c r="I93" s="16"/>
      <c r="J93" s="16"/>
      <c r="K93" s="16"/>
      <c r="L93" s="16"/>
      <c r="M93" s="16"/>
      <c r="N93" s="16"/>
      <c r="O93" s="16"/>
      <c r="P93" s="16"/>
      <c r="Q93" s="16"/>
      <c r="R93" s="16"/>
      <c r="S93" s="16"/>
      <c r="T93" s="16"/>
      <c r="U93" s="16"/>
      <c r="V93" s="16"/>
      <c r="W93" s="16"/>
      <c r="X93" s="16"/>
      <c r="Y93" s="16"/>
      <c r="Z93" s="16"/>
    </row>
    <row r="94">
      <c r="A94" s="136"/>
      <c r="B94" s="86"/>
      <c r="C94" s="87"/>
      <c r="D94" s="93"/>
      <c r="E94" s="93"/>
      <c r="F94" s="93"/>
      <c r="G94" s="16"/>
      <c r="H94" s="16"/>
      <c r="I94" s="16"/>
      <c r="J94" s="16"/>
      <c r="K94" s="16"/>
      <c r="L94" s="16"/>
      <c r="M94" s="16"/>
      <c r="N94" s="16"/>
      <c r="O94" s="16"/>
      <c r="P94" s="16"/>
      <c r="Q94" s="16"/>
      <c r="R94" s="16"/>
      <c r="S94" s="16"/>
      <c r="T94" s="16"/>
      <c r="U94" s="16"/>
      <c r="V94" s="16"/>
      <c r="W94" s="16"/>
      <c r="X94" s="16"/>
      <c r="Y94" s="16"/>
      <c r="Z94" s="16"/>
    </row>
    <row r="95">
      <c r="A95" s="136"/>
      <c r="B95" s="86"/>
      <c r="C95" s="87"/>
      <c r="D95" s="93"/>
      <c r="E95" s="93"/>
      <c r="F95" s="93"/>
      <c r="G95" s="16"/>
      <c r="H95" s="16"/>
      <c r="I95" s="16"/>
      <c r="J95" s="16"/>
      <c r="K95" s="16"/>
      <c r="L95" s="16"/>
      <c r="M95" s="16"/>
      <c r="N95" s="16"/>
      <c r="O95" s="16"/>
      <c r="P95" s="16"/>
      <c r="Q95" s="16"/>
      <c r="R95" s="16"/>
      <c r="S95" s="16"/>
      <c r="T95" s="16"/>
      <c r="U95" s="16"/>
      <c r="V95" s="16"/>
      <c r="W95" s="16"/>
      <c r="X95" s="16"/>
      <c r="Y95" s="16"/>
      <c r="Z95" s="16"/>
    </row>
    <row r="96">
      <c r="A96" s="136"/>
      <c r="B96" s="86"/>
      <c r="C96" s="87"/>
      <c r="D96" s="93"/>
      <c r="E96" s="93"/>
      <c r="F96" s="93"/>
      <c r="G96" s="16"/>
      <c r="H96" s="16"/>
      <c r="I96" s="16"/>
      <c r="J96" s="16"/>
      <c r="K96" s="16"/>
      <c r="L96" s="16"/>
      <c r="M96" s="16"/>
      <c r="N96" s="16"/>
      <c r="O96" s="16"/>
      <c r="P96" s="16"/>
      <c r="Q96" s="16"/>
      <c r="R96" s="16"/>
      <c r="S96" s="16"/>
      <c r="T96" s="16"/>
      <c r="U96" s="16"/>
      <c r="V96" s="16"/>
      <c r="W96" s="16"/>
      <c r="X96" s="16"/>
      <c r="Y96" s="16"/>
      <c r="Z96" s="16"/>
    </row>
    <row r="97">
      <c r="A97" s="136"/>
      <c r="B97" s="86"/>
      <c r="C97" s="87"/>
      <c r="D97" s="93"/>
      <c r="E97" s="93"/>
      <c r="F97" s="93"/>
      <c r="G97" s="16"/>
      <c r="H97" s="16"/>
      <c r="I97" s="16"/>
      <c r="J97" s="16"/>
      <c r="K97" s="16"/>
      <c r="L97" s="16"/>
      <c r="M97" s="16"/>
      <c r="N97" s="16"/>
      <c r="O97" s="16"/>
      <c r="P97" s="16"/>
      <c r="Q97" s="16"/>
      <c r="R97" s="16"/>
      <c r="S97" s="16"/>
      <c r="T97" s="16"/>
      <c r="U97" s="16"/>
      <c r="V97" s="16"/>
      <c r="W97" s="16"/>
      <c r="X97" s="16"/>
      <c r="Y97" s="16"/>
      <c r="Z97" s="16"/>
    </row>
    <row r="98">
      <c r="A98" s="136"/>
      <c r="B98" s="86"/>
      <c r="C98" s="87"/>
      <c r="D98" s="93"/>
      <c r="E98" s="93"/>
      <c r="F98" s="93"/>
      <c r="G98" s="16"/>
      <c r="H98" s="16"/>
      <c r="I98" s="16"/>
      <c r="J98" s="16"/>
      <c r="K98" s="16"/>
      <c r="L98" s="16"/>
      <c r="M98" s="16"/>
      <c r="N98" s="16"/>
      <c r="O98" s="16"/>
      <c r="P98" s="16"/>
      <c r="Q98" s="16"/>
      <c r="R98" s="16"/>
      <c r="S98" s="16"/>
      <c r="T98" s="16"/>
      <c r="U98" s="16"/>
      <c r="V98" s="16"/>
      <c r="W98" s="16"/>
      <c r="X98" s="16"/>
      <c r="Y98" s="16"/>
      <c r="Z98" s="16"/>
    </row>
    <row r="99">
      <c r="A99" s="136"/>
      <c r="B99" s="86"/>
      <c r="C99" s="87"/>
      <c r="D99" s="93"/>
      <c r="E99" s="93"/>
      <c r="F99" s="93"/>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THE NATURE CONSERVANCY</v>
      </c>
      <c r="B1" s="1">
        <f>'Revenues 2024'!C1</f>
        <v>2024</v>
      </c>
      <c r="C1" s="17"/>
      <c r="D1" s="22"/>
      <c r="E1" s="22"/>
      <c r="F1" s="22"/>
      <c r="G1" s="16"/>
      <c r="H1" s="16"/>
      <c r="I1" s="16"/>
      <c r="J1" s="16"/>
      <c r="K1" s="16"/>
      <c r="L1" s="16"/>
      <c r="M1" s="16"/>
      <c r="N1" s="16"/>
      <c r="O1" s="16"/>
      <c r="P1" s="16"/>
      <c r="Q1" s="16"/>
      <c r="R1" s="16"/>
      <c r="S1" s="16"/>
      <c r="T1" s="16"/>
      <c r="U1" s="16"/>
      <c r="V1" s="16"/>
      <c r="W1" s="16"/>
      <c r="X1" s="16"/>
      <c r="Y1" s="16"/>
      <c r="Z1" s="16"/>
    </row>
    <row r="2">
      <c r="A2" s="24"/>
      <c r="B2" s="27"/>
      <c r="C2" s="34" t="s">
        <v>29</v>
      </c>
      <c r="D2" s="9" t="s">
        <v>30</v>
      </c>
      <c r="E2" s="9" t="s">
        <v>32</v>
      </c>
      <c r="F2" s="9" t="s">
        <v>33</v>
      </c>
      <c r="G2" s="16"/>
      <c r="H2" s="16"/>
      <c r="I2" s="16"/>
      <c r="J2" s="16"/>
      <c r="K2" s="16"/>
      <c r="L2" s="16"/>
      <c r="M2" s="16"/>
      <c r="N2" s="16"/>
      <c r="O2" s="16"/>
      <c r="P2" s="16"/>
      <c r="Q2" s="16"/>
      <c r="R2" s="16"/>
      <c r="S2" s="16"/>
      <c r="T2" s="16"/>
      <c r="U2" s="16"/>
      <c r="V2" s="16"/>
      <c r="W2" s="16"/>
      <c r="X2" s="16"/>
      <c r="Y2" s="16"/>
      <c r="Z2" s="16"/>
    </row>
    <row r="3">
      <c r="A3" s="24">
        <v>1.0</v>
      </c>
      <c r="B3" s="27" t="s">
        <v>36</v>
      </c>
      <c r="C3" s="41">
        <f t="shared" ref="C3:C39" si="1">sum(D3:F3)</f>
        <v>68904417</v>
      </c>
      <c r="D3" s="42">
        <v>6.8904417E7</v>
      </c>
      <c r="E3" s="42">
        <v>0.0</v>
      </c>
      <c r="F3" s="42">
        <v>0.0</v>
      </c>
      <c r="G3" s="16"/>
      <c r="H3" s="16"/>
      <c r="I3" s="16"/>
      <c r="J3" s="16"/>
      <c r="K3" s="16"/>
      <c r="L3" s="16"/>
      <c r="M3" s="16"/>
      <c r="N3" s="16"/>
      <c r="O3" s="16"/>
      <c r="P3" s="16"/>
      <c r="Q3" s="16"/>
      <c r="R3" s="16"/>
      <c r="S3" s="16"/>
      <c r="T3" s="16"/>
      <c r="U3" s="16"/>
      <c r="V3" s="16"/>
      <c r="W3" s="16"/>
      <c r="X3" s="16"/>
      <c r="Y3" s="16"/>
      <c r="Z3" s="16"/>
    </row>
    <row r="4">
      <c r="A4" s="24">
        <v>2.0</v>
      </c>
      <c r="B4" s="27" t="s">
        <v>50</v>
      </c>
      <c r="C4" s="41">
        <f t="shared" si="1"/>
        <v>5741119</v>
      </c>
      <c r="D4" s="42">
        <v>5741119.0</v>
      </c>
      <c r="E4" s="42">
        <v>0.0</v>
      </c>
      <c r="F4" s="42">
        <v>0.0</v>
      </c>
      <c r="G4" s="16"/>
      <c r="H4" s="16"/>
      <c r="I4" s="16"/>
      <c r="J4" s="16"/>
      <c r="K4" s="16"/>
      <c r="L4" s="16"/>
      <c r="M4" s="16"/>
      <c r="N4" s="16"/>
      <c r="O4" s="16"/>
      <c r="P4" s="16"/>
      <c r="Q4" s="16"/>
      <c r="R4" s="16"/>
      <c r="S4" s="16"/>
      <c r="T4" s="16"/>
      <c r="U4" s="16"/>
      <c r="V4" s="16"/>
      <c r="W4" s="16"/>
      <c r="X4" s="16"/>
      <c r="Y4" s="16"/>
      <c r="Z4" s="16"/>
    </row>
    <row r="5">
      <c r="A5" s="24">
        <v>3.0</v>
      </c>
      <c r="B5" s="27" t="s">
        <v>51</v>
      </c>
      <c r="C5" s="41">
        <f t="shared" si="1"/>
        <v>105384227</v>
      </c>
      <c r="D5" s="42">
        <v>1.05384227E8</v>
      </c>
      <c r="E5" s="42">
        <v>0.0</v>
      </c>
      <c r="F5" s="42">
        <v>0.0</v>
      </c>
      <c r="G5" s="16"/>
      <c r="H5" s="16"/>
      <c r="I5" s="16"/>
      <c r="J5" s="16"/>
      <c r="K5" s="16"/>
      <c r="L5" s="16"/>
      <c r="M5" s="16"/>
      <c r="N5" s="16"/>
      <c r="O5" s="16"/>
      <c r="P5" s="16"/>
      <c r="Q5" s="16"/>
      <c r="R5" s="16"/>
      <c r="S5" s="16"/>
      <c r="T5" s="16"/>
      <c r="U5" s="16"/>
      <c r="V5" s="16"/>
      <c r="W5" s="16"/>
      <c r="X5" s="16"/>
      <c r="Y5" s="16"/>
      <c r="Z5" s="16"/>
    </row>
    <row r="6">
      <c r="A6" s="20">
        <v>4.0</v>
      </c>
      <c r="B6" s="44" t="s">
        <v>52</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4">
        <v>5.0</v>
      </c>
      <c r="B7" s="27" t="s">
        <v>53</v>
      </c>
      <c r="C7" s="41">
        <f t="shared" si="1"/>
        <v>5651104</v>
      </c>
      <c r="D7" s="42">
        <v>2981468.0</v>
      </c>
      <c r="E7" s="42">
        <v>1891521.0</v>
      </c>
      <c r="F7" s="42">
        <v>778115.0</v>
      </c>
      <c r="G7" s="16"/>
      <c r="H7" s="16"/>
      <c r="I7" s="16"/>
      <c r="J7" s="16"/>
      <c r="K7" s="16"/>
      <c r="L7" s="16"/>
      <c r="M7" s="16"/>
      <c r="N7" s="16"/>
      <c r="O7" s="16"/>
      <c r="P7" s="16"/>
      <c r="Q7" s="16"/>
      <c r="R7" s="16"/>
      <c r="S7" s="16"/>
      <c r="T7" s="16"/>
      <c r="U7" s="16"/>
      <c r="V7" s="16"/>
      <c r="W7" s="16"/>
      <c r="X7" s="16"/>
      <c r="Y7" s="16"/>
      <c r="Z7" s="16"/>
    </row>
    <row r="8">
      <c r="A8" s="24">
        <v>6.0</v>
      </c>
      <c r="B8" s="27" t="s">
        <v>54</v>
      </c>
      <c r="C8" s="41">
        <f t="shared" si="1"/>
        <v>672861</v>
      </c>
      <c r="D8" s="42">
        <v>421212.0</v>
      </c>
      <c r="E8" s="42">
        <v>141719.0</v>
      </c>
      <c r="F8" s="42">
        <v>109930.0</v>
      </c>
      <c r="G8" s="16"/>
      <c r="H8" s="16"/>
      <c r="I8" s="16"/>
      <c r="J8" s="16"/>
      <c r="K8" s="16"/>
      <c r="L8" s="16"/>
      <c r="M8" s="16"/>
      <c r="N8" s="16"/>
      <c r="O8" s="16"/>
      <c r="P8" s="16"/>
      <c r="Q8" s="16"/>
      <c r="R8" s="16"/>
      <c r="S8" s="16"/>
      <c r="T8" s="16"/>
      <c r="U8" s="16"/>
      <c r="V8" s="16"/>
      <c r="W8" s="16"/>
      <c r="X8" s="16"/>
      <c r="Y8" s="16"/>
      <c r="Z8" s="16"/>
    </row>
    <row r="9">
      <c r="A9" s="53">
        <v>7.0</v>
      </c>
      <c r="B9" s="25" t="s">
        <v>62</v>
      </c>
      <c r="C9" s="41">
        <f t="shared" si="1"/>
        <v>494721531</v>
      </c>
      <c r="D9" s="42">
        <v>3.09696822E8</v>
      </c>
      <c r="E9" s="42">
        <v>1.04198813E8</v>
      </c>
      <c r="F9" s="42">
        <v>8.0825896E7</v>
      </c>
      <c r="G9" s="16"/>
      <c r="H9" s="16"/>
      <c r="I9" s="16"/>
      <c r="J9" s="16"/>
      <c r="K9" s="16"/>
      <c r="L9" s="16"/>
      <c r="M9" s="16"/>
      <c r="N9" s="16"/>
      <c r="O9" s="16"/>
      <c r="P9" s="16"/>
      <c r="Q9" s="16"/>
      <c r="R9" s="16"/>
      <c r="S9" s="16"/>
      <c r="T9" s="16"/>
      <c r="U9" s="16"/>
      <c r="V9" s="16"/>
      <c r="W9" s="16"/>
      <c r="X9" s="16"/>
      <c r="Y9" s="16"/>
      <c r="Z9" s="16"/>
    </row>
    <row r="10">
      <c r="A10" s="24">
        <v>8.0</v>
      </c>
      <c r="B10" s="27" t="s">
        <v>63</v>
      </c>
      <c r="C10" s="41">
        <f t="shared" si="1"/>
        <v>35977573</v>
      </c>
      <c r="D10" s="42">
        <v>2.2522044E7</v>
      </c>
      <c r="E10" s="42">
        <v>7577637.0</v>
      </c>
      <c r="F10" s="42">
        <v>5877892.0</v>
      </c>
      <c r="G10" s="16"/>
      <c r="H10" s="16"/>
      <c r="I10" s="16"/>
      <c r="J10" s="16"/>
      <c r="K10" s="16"/>
      <c r="L10" s="16"/>
      <c r="M10" s="16"/>
      <c r="N10" s="16"/>
      <c r="O10" s="16"/>
      <c r="P10" s="16"/>
      <c r="Q10" s="16"/>
      <c r="R10" s="16"/>
      <c r="S10" s="16"/>
      <c r="T10" s="16"/>
      <c r="U10" s="16"/>
      <c r="V10" s="16"/>
      <c r="W10" s="16"/>
      <c r="X10" s="16"/>
      <c r="Y10" s="16"/>
      <c r="Z10" s="16"/>
    </row>
    <row r="11">
      <c r="A11" s="20">
        <v>9.0</v>
      </c>
      <c r="B11" s="25" t="s">
        <v>66</v>
      </c>
      <c r="C11" s="41">
        <f t="shared" si="1"/>
        <v>62250721</v>
      </c>
      <c r="D11" s="42">
        <v>3.8969095E7</v>
      </c>
      <c r="E11" s="42">
        <v>1.3111318E7</v>
      </c>
      <c r="F11" s="42">
        <v>1.0170308E7</v>
      </c>
      <c r="G11" s="16"/>
      <c r="H11" s="16"/>
      <c r="I11" s="16"/>
      <c r="J11" s="16"/>
      <c r="K11" s="16"/>
      <c r="L11" s="16"/>
      <c r="M11" s="16"/>
      <c r="N11" s="16"/>
      <c r="O11" s="16"/>
      <c r="P11" s="16"/>
      <c r="Q11" s="16"/>
      <c r="R11" s="16"/>
      <c r="S11" s="16"/>
      <c r="T11" s="16"/>
      <c r="U11" s="16"/>
      <c r="V11" s="16"/>
      <c r="W11" s="16"/>
      <c r="X11" s="16"/>
      <c r="Y11" s="16"/>
      <c r="Z11" s="16"/>
    </row>
    <row r="12">
      <c r="A12" s="20">
        <v>10.0</v>
      </c>
      <c r="B12" s="25" t="s">
        <v>68</v>
      </c>
      <c r="C12" s="41">
        <f t="shared" si="1"/>
        <v>36508735</v>
      </c>
      <c r="D12" s="42">
        <v>2.2854553E7</v>
      </c>
      <c r="E12" s="42">
        <v>7689511.0</v>
      </c>
      <c r="F12" s="42">
        <v>5964671.0</v>
      </c>
      <c r="G12" s="16"/>
      <c r="H12" s="16"/>
      <c r="I12" s="16"/>
      <c r="J12" s="16"/>
      <c r="K12" s="16"/>
      <c r="L12" s="16"/>
      <c r="M12" s="16"/>
      <c r="N12" s="16"/>
      <c r="O12" s="16"/>
      <c r="P12" s="16"/>
      <c r="Q12" s="16"/>
      <c r="R12" s="16"/>
      <c r="S12" s="16"/>
      <c r="T12" s="16"/>
      <c r="U12" s="16"/>
      <c r="V12" s="16"/>
      <c r="W12" s="16"/>
      <c r="X12" s="16"/>
      <c r="Y12" s="16"/>
      <c r="Z12" s="16"/>
    </row>
    <row r="13">
      <c r="A13" s="20">
        <v>11.0</v>
      </c>
      <c r="B13" s="25" t="s">
        <v>70</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0" t="s">
        <v>72</v>
      </c>
      <c r="B14" s="25" t="s">
        <v>73</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0" t="s">
        <v>34</v>
      </c>
      <c r="B15" s="25" t="s">
        <v>75</v>
      </c>
      <c r="C15" s="41">
        <f t="shared" si="1"/>
        <v>3209712</v>
      </c>
      <c r="D15" s="42">
        <v>2516231.0</v>
      </c>
      <c r="E15" s="42">
        <v>194786.0</v>
      </c>
      <c r="F15" s="42">
        <v>498695.0</v>
      </c>
      <c r="G15" s="16"/>
      <c r="H15" s="16"/>
      <c r="I15" s="16"/>
      <c r="J15" s="16"/>
      <c r="K15" s="16"/>
      <c r="L15" s="16"/>
      <c r="M15" s="16"/>
      <c r="N15" s="16"/>
      <c r="O15" s="16"/>
      <c r="P15" s="16"/>
      <c r="Q15" s="16"/>
      <c r="R15" s="16"/>
      <c r="S15" s="16"/>
      <c r="T15" s="16"/>
      <c r="U15" s="16"/>
      <c r="V15" s="16"/>
      <c r="W15" s="16"/>
      <c r="X15" s="16"/>
      <c r="Y15" s="16"/>
      <c r="Z15" s="16"/>
    </row>
    <row r="16">
      <c r="A16" s="20" t="s">
        <v>38</v>
      </c>
      <c r="B16" s="25" t="s">
        <v>77</v>
      </c>
      <c r="C16" s="41">
        <f t="shared" si="1"/>
        <v>1914245</v>
      </c>
      <c r="D16" s="42">
        <v>1500659.0</v>
      </c>
      <c r="E16" s="42">
        <v>116169.0</v>
      </c>
      <c r="F16" s="42">
        <v>297417.0</v>
      </c>
      <c r="G16" s="16"/>
      <c r="H16" s="16"/>
      <c r="I16" s="16"/>
      <c r="J16" s="16"/>
      <c r="K16" s="16"/>
      <c r="L16" s="16"/>
      <c r="M16" s="16"/>
      <c r="N16" s="16"/>
      <c r="O16" s="16"/>
      <c r="P16" s="16"/>
      <c r="Q16" s="16"/>
      <c r="R16" s="16"/>
      <c r="S16" s="16"/>
      <c r="T16" s="16"/>
      <c r="U16" s="16"/>
      <c r="V16" s="16"/>
      <c r="W16" s="16"/>
      <c r="X16" s="16"/>
      <c r="Y16" s="16"/>
      <c r="Z16" s="16"/>
    </row>
    <row r="17">
      <c r="A17" s="20" t="s">
        <v>41</v>
      </c>
      <c r="B17" s="25" t="s">
        <v>80</v>
      </c>
      <c r="C17" s="41">
        <f t="shared" si="1"/>
        <v>5893988</v>
      </c>
      <c r="D17" s="42">
        <v>4620550.0</v>
      </c>
      <c r="E17" s="42">
        <v>357686.0</v>
      </c>
      <c r="F17" s="42">
        <v>915752.0</v>
      </c>
      <c r="G17" s="16"/>
      <c r="H17" s="16"/>
      <c r="I17" s="16"/>
      <c r="J17" s="16"/>
      <c r="K17" s="16"/>
      <c r="L17" s="16"/>
      <c r="M17" s="16"/>
      <c r="N17" s="16"/>
      <c r="O17" s="16"/>
      <c r="P17" s="16"/>
      <c r="Q17" s="16"/>
      <c r="R17" s="16"/>
      <c r="S17" s="16"/>
      <c r="T17" s="16"/>
      <c r="U17" s="16"/>
      <c r="V17" s="16"/>
      <c r="W17" s="16"/>
      <c r="X17" s="16"/>
      <c r="Y17" s="16"/>
      <c r="Z17" s="16"/>
    </row>
    <row r="18">
      <c r="A18" s="20" t="s">
        <v>44</v>
      </c>
      <c r="B18" s="25" t="s">
        <v>81</v>
      </c>
      <c r="C18" s="41">
        <f t="shared" si="1"/>
        <v>30070361</v>
      </c>
      <c r="D18" s="42">
        <v>0.0</v>
      </c>
      <c r="E18" s="42">
        <v>0.0</v>
      </c>
      <c r="F18" s="42">
        <v>3.0070361E7</v>
      </c>
      <c r="G18" s="16"/>
      <c r="H18" s="16"/>
      <c r="I18" s="16"/>
      <c r="J18" s="16"/>
      <c r="K18" s="16"/>
      <c r="L18" s="16"/>
      <c r="M18" s="16"/>
      <c r="N18" s="16"/>
      <c r="O18" s="16"/>
      <c r="P18" s="16"/>
      <c r="Q18" s="16"/>
      <c r="R18" s="16"/>
      <c r="S18" s="16"/>
      <c r="T18" s="16"/>
      <c r="U18" s="16"/>
      <c r="V18" s="16"/>
      <c r="W18" s="16"/>
      <c r="X18" s="16"/>
      <c r="Y18" s="16"/>
      <c r="Z18" s="16"/>
    </row>
    <row r="19">
      <c r="A19" s="20" t="s">
        <v>47</v>
      </c>
      <c r="B19" s="25" t="s">
        <v>83</v>
      </c>
      <c r="C19" s="41">
        <f t="shared" si="1"/>
        <v>23309169</v>
      </c>
      <c r="D19" s="42">
        <v>0.0</v>
      </c>
      <c r="E19" s="42">
        <v>2.3309169E7</v>
      </c>
      <c r="F19" s="42">
        <v>0.0</v>
      </c>
      <c r="G19" s="16"/>
      <c r="H19" s="16"/>
      <c r="I19" s="16"/>
      <c r="J19" s="16"/>
      <c r="K19" s="16"/>
      <c r="L19" s="16"/>
      <c r="M19" s="16"/>
      <c r="N19" s="16"/>
      <c r="O19" s="16"/>
      <c r="P19" s="16"/>
      <c r="Q19" s="16"/>
      <c r="R19" s="16"/>
      <c r="S19" s="16"/>
      <c r="T19" s="16"/>
      <c r="U19" s="16"/>
      <c r="V19" s="16"/>
      <c r="W19" s="16"/>
      <c r="X19" s="16"/>
      <c r="Y19" s="16"/>
      <c r="Z19" s="16"/>
    </row>
    <row r="20">
      <c r="A20" s="20" t="s">
        <v>58</v>
      </c>
      <c r="B20" s="25" t="s">
        <v>86</v>
      </c>
      <c r="C20" s="41">
        <f t="shared" si="1"/>
        <v>209131357</v>
      </c>
      <c r="D20" s="42">
        <v>1.5470767E8</v>
      </c>
      <c r="E20" s="42">
        <v>1.1678016E7</v>
      </c>
      <c r="F20" s="42">
        <v>4.2745671E7</v>
      </c>
      <c r="G20" s="16"/>
      <c r="H20" s="16"/>
      <c r="I20" s="16"/>
      <c r="J20" s="16"/>
      <c r="K20" s="16"/>
      <c r="L20" s="16"/>
      <c r="M20" s="16"/>
      <c r="N20" s="16"/>
      <c r="O20" s="16"/>
      <c r="P20" s="16"/>
      <c r="Q20" s="16"/>
      <c r="R20" s="16"/>
      <c r="S20" s="16"/>
      <c r="T20" s="16"/>
      <c r="U20" s="16"/>
      <c r="V20" s="16"/>
      <c r="W20" s="16"/>
      <c r="X20" s="16"/>
      <c r="Y20" s="16"/>
      <c r="Z20" s="16"/>
    </row>
    <row r="21">
      <c r="A21" s="20">
        <v>12.0</v>
      </c>
      <c r="B21" s="25" t="s">
        <v>90</v>
      </c>
      <c r="C21" s="41">
        <f t="shared" si="1"/>
        <v>7086465</v>
      </c>
      <c r="D21" s="42">
        <v>1910814.0</v>
      </c>
      <c r="E21" s="42">
        <v>48052.0</v>
      </c>
      <c r="F21" s="42">
        <v>5127599.0</v>
      </c>
      <c r="G21" s="16"/>
      <c r="H21" s="16"/>
      <c r="I21" s="16"/>
      <c r="J21" s="16"/>
      <c r="K21" s="16"/>
      <c r="L21" s="16"/>
      <c r="M21" s="16"/>
      <c r="N21" s="16"/>
      <c r="O21" s="16"/>
      <c r="P21" s="16"/>
      <c r="Q21" s="16"/>
      <c r="R21" s="16"/>
      <c r="S21" s="16"/>
      <c r="T21" s="16"/>
      <c r="U21" s="16"/>
      <c r="V21" s="16"/>
      <c r="W21" s="16"/>
      <c r="X21" s="16"/>
      <c r="Y21" s="16"/>
      <c r="Z21" s="16"/>
    </row>
    <row r="22">
      <c r="A22" s="20">
        <v>13.0</v>
      </c>
      <c r="B22" s="25" t="s">
        <v>95</v>
      </c>
      <c r="C22" s="41">
        <f t="shared" si="1"/>
        <v>57059246</v>
      </c>
      <c r="D22" s="42">
        <v>3.3244928E7</v>
      </c>
      <c r="E22" s="42">
        <v>1.1857296E7</v>
      </c>
      <c r="F22" s="42">
        <v>1.1957022E7</v>
      </c>
      <c r="G22" s="16"/>
      <c r="H22" s="16"/>
      <c r="I22" s="16"/>
      <c r="J22" s="16"/>
      <c r="K22" s="16"/>
      <c r="L22" s="16"/>
      <c r="M22" s="16"/>
      <c r="N22" s="16"/>
      <c r="O22" s="16"/>
      <c r="P22" s="16"/>
      <c r="Q22" s="16"/>
      <c r="R22" s="16"/>
      <c r="S22" s="16"/>
      <c r="T22" s="16"/>
      <c r="U22" s="16"/>
      <c r="V22" s="16"/>
      <c r="W22" s="16"/>
      <c r="X22" s="16"/>
      <c r="Y22" s="16"/>
      <c r="Z22" s="16"/>
    </row>
    <row r="23">
      <c r="A23" s="20">
        <v>14.0</v>
      </c>
      <c r="B23" s="25" t="s">
        <v>96</v>
      </c>
      <c r="C23" s="41">
        <f t="shared" si="1"/>
        <v>4459230</v>
      </c>
      <c r="D23" s="42">
        <v>2919033.0</v>
      </c>
      <c r="E23" s="42">
        <v>1266588.0</v>
      </c>
      <c r="F23" s="42">
        <v>273609.0</v>
      </c>
      <c r="G23" s="16"/>
      <c r="H23" s="16"/>
      <c r="I23" s="16"/>
      <c r="J23" s="16"/>
      <c r="K23" s="16"/>
      <c r="L23" s="16"/>
      <c r="M23" s="16"/>
      <c r="N23" s="16"/>
      <c r="O23" s="16"/>
      <c r="P23" s="16"/>
      <c r="Q23" s="16"/>
      <c r="R23" s="16"/>
      <c r="S23" s="16"/>
      <c r="T23" s="16"/>
      <c r="U23" s="16"/>
      <c r="V23" s="16"/>
      <c r="W23" s="16"/>
      <c r="X23" s="16"/>
      <c r="Y23" s="16"/>
      <c r="Z23" s="16"/>
    </row>
    <row r="24">
      <c r="A24" s="20">
        <v>15.0</v>
      </c>
      <c r="B24" s="25" t="s">
        <v>100</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0">
        <v>16.0</v>
      </c>
      <c r="B25" s="25" t="s">
        <v>101</v>
      </c>
      <c r="C25" s="41">
        <f t="shared" si="1"/>
        <v>35585105</v>
      </c>
      <c r="D25" s="42">
        <v>2.3384627E7</v>
      </c>
      <c r="E25" s="42">
        <v>1.1460521E7</v>
      </c>
      <c r="F25" s="42">
        <v>739957.0</v>
      </c>
      <c r="G25" s="16"/>
      <c r="H25" s="16"/>
      <c r="I25" s="16"/>
      <c r="J25" s="16"/>
      <c r="K25" s="16"/>
      <c r="L25" s="16"/>
      <c r="M25" s="16"/>
      <c r="N25" s="16"/>
      <c r="O25" s="16"/>
      <c r="P25" s="16"/>
      <c r="Q25" s="16"/>
      <c r="R25" s="16"/>
      <c r="S25" s="16"/>
      <c r="T25" s="16"/>
      <c r="U25" s="16"/>
      <c r="V25" s="16"/>
      <c r="W25" s="16"/>
      <c r="X25" s="16"/>
      <c r="Y25" s="16"/>
      <c r="Z25" s="16"/>
    </row>
    <row r="26">
      <c r="A26" s="20">
        <v>17.0</v>
      </c>
      <c r="B26" s="25" t="s">
        <v>104</v>
      </c>
      <c r="C26" s="41">
        <f t="shared" si="1"/>
        <v>28739000</v>
      </c>
      <c r="D26" s="42">
        <v>2.2975238E7</v>
      </c>
      <c r="E26" s="42">
        <v>2972970.0</v>
      </c>
      <c r="F26" s="42">
        <v>2790792.0</v>
      </c>
      <c r="G26" s="16"/>
      <c r="H26" s="16"/>
      <c r="I26" s="16"/>
      <c r="J26" s="16"/>
      <c r="K26" s="16"/>
      <c r="L26" s="16"/>
      <c r="M26" s="16"/>
      <c r="N26" s="16"/>
      <c r="O26" s="16"/>
      <c r="P26" s="16"/>
      <c r="Q26" s="16"/>
      <c r="R26" s="16"/>
      <c r="S26" s="16"/>
      <c r="T26" s="16"/>
      <c r="U26" s="16"/>
      <c r="V26" s="16"/>
      <c r="W26" s="16"/>
      <c r="X26" s="16"/>
      <c r="Y26" s="16"/>
      <c r="Z26" s="16"/>
    </row>
    <row r="27">
      <c r="A27" s="24">
        <v>18.0</v>
      </c>
      <c r="B27" s="27" t="s">
        <v>108</v>
      </c>
      <c r="C27" s="41">
        <f t="shared" si="1"/>
        <v>0</v>
      </c>
      <c r="D27" s="42">
        <v>0.0</v>
      </c>
      <c r="E27" s="42">
        <v>0.0</v>
      </c>
      <c r="F27" s="42">
        <v>0.0</v>
      </c>
      <c r="G27" s="16"/>
      <c r="H27" s="16"/>
      <c r="I27" s="16"/>
      <c r="J27" s="16"/>
      <c r="K27" s="16"/>
      <c r="L27" s="16"/>
      <c r="M27" s="16"/>
      <c r="N27" s="16"/>
      <c r="O27" s="16"/>
      <c r="P27" s="16"/>
      <c r="Q27" s="16"/>
      <c r="R27" s="16"/>
      <c r="S27" s="16"/>
      <c r="T27" s="16"/>
      <c r="U27" s="16"/>
      <c r="V27" s="16"/>
      <c r="W27" s="16"/>
      <c r="X27" s="16"/>
      <c r="Y27" s="16"/>
      <c r="Z27" s="16"/>
    </row>
    <row r="28">
      <c r="A28" s="20">
        <v>19.0</v>
      </c>
      <c r="B28" s="25" t="s">
        <v>110</v>
      </c>
      <c r="C28" s="41">
        <f t="shared" si="1"/>
        <v>22183655</v>
      </c>
      <c r="D28" s="42">
        <v>1.9238969E7</v>
      </c>
      <c r="E28" s="42">
        <v>2068535.0</v>
      </c>
      <c r="F28" s="42">
        <v>876151.0</v>
      </c>
      <c r="G28" s="16"/>
      <c r="H28" s="16"/>
      <c r="I28" s="16"/>
      <c r="J28" s="16"/>
      <c r="K28" s="16"/>
      <c r="L28" s="16"/>
      <c r="M28" s="16"/>
      <c r="N28" s="16"/>
      <c r="O28" s="16"/>
      <c r="P28" s="16"/>
      <c r="Q28" s="16"/>
      <c r="R28" s="16"/>
      <c r="S28" s="16"/>
      <c r="T28" s="16"/>
      <c r="U28" s="16"/>
      <c r="V28" s="16"/>
      <c r="W28" s="16"/>
      <c r="X28" s="16"/>
      <c r="Y28" s="16"/>
      <c r="Z28" s="16"/>
    </row>
    <row r="29">
      <c r="A29" s="20">
        <v>20.0</v>
      </c>
      <c r="B29" s="25" t="s">
        <v>112</v>
      </c>
      <c r="C29" s="41">
        <f t="shared" si="1"/>
        <v>22561703</v>
      </c>
      <c r="D29" s="42">
        <v>2.1187373E7</v>
      </c>
      <c r="E29" s="42">
        <v>1374330.0</v>
      </c>
      <c r="F29" s="42">
        <v>0.0</v>
      </c>
      <c r="G29" s="16"/>
      <c r="H29" s="16"/>
      <c r="I29" s="16"/>
      <c r="J29" s="16"/>
      <c r="K29" s="16"/>
      <c r="L29" s="16"/>
      <c r="M29" s="16"/>
      <c r="N29" s="16"/>
      <c r="O29" s="16"/>
      <c r="P29" s="16"/>
      <c r="Q29" s="16"/>
      <c r="R29" s="16"/>
      <c r="S29" s="16"/>
      <c r="T29" s="16"/>
      <c r="U29" s="16"/>
      <c r="V29" s="16"/>
      <c r="W29" s="16"/>
      <c r="X29" s="16"/>
      <c r="Y29" s="16"/>
      <c r="Z29" s="16"/>
    </row>
    <row r="30">
      <c r="A30" s="20">
        <v>21.0</v>
      </c>
      <c r="B30" s="25" t="s">
        <v>113</v>
      </c>
      <c r="C30" s="41">
        <f t="shared" si="1"/>
        <v>0</v>
      </c>
      <c r="D30" s="42">
        <v>0.0</v>
      </c>
      <c r="E30" s="42">
        <v>0.0</v>
      </c>
      <c r="F30" s="42">
        <v>0.0</v>
      </c>
      <c r="G30" s="16"/>
      <c r="H30" s="16"/>
      <c r="I30" s="16"/>
      <c r="J30" s="16"/>
      <c r="K30" s="16"/>
      <c r="L30" s="16"/>
      <c r="M30" s="16"/>
      <c r="N30" s="16"/>
      <c r="O30" s="16"/>
      <c r="P30" s="16"/>
      <c r="Q30" s="16"/>
      <c r="R30" s="16"/>
      <c r="S30" s="16"/>
      <c r="T30" s="16"/>
      <c r="U30" s="16"/>
      <c r="V30" s="16"/>
      <c r="W30" s="16"/>
      <c r="X30" s="16"/>
      <c r="Y30" s="16"/>
      <c r="Z30" s="16"/>
    </row>
    <row r="31">
      <c r="A31" s="20">
        <v>22.0</v>
      </c>
      <c r="B31" s="25" t="s">
        <v>115</v>
      </c>
      <c r="C31" s="41">
        <f t="shared" si="1"/>
        <v>14796596</v>
      </c>
      <c r="D31" s="42">
        <v>1.3133032E7</v>
      </c>
      <c r="E31" s="42">
        <v>1654877.0</v>
      </c>
      <c r="F31" s="42">
        <v>8687.0</v>
      </c>
      <c r="G31" s="16"/>
      <c r="H31" s="16"/>
      <c r="I31" s="16"/>
      <c r="J31" s="16"/>
      <c r="K31" s="16"/>
      <c r="L31" s="16"/>
      <c r="M31" s="16"/>
      <c r="N31" s="16"/>
      <c r="O31" s="16"/>
      <c r="P31" s="16"/>
      <c r="Q31" s="16"/>
      <c r="R31" s="16"/>
      <c r="S31" s="16"/>
      <c r="T31" s="16"/>
      <c r="U31" s="16"/>
      <c r="V31" s="16"/>
      <c r="W31" s="16"/>
      <c r="X31" s="16"/>
      <c r="Y31" s="16"/>
      <c r="Z31" s="16"/>
    </row>
    <row r="32">
      <c r="A32" s="20">
        <v>23.0</v>
      </c>
      <c r="B32" s="25" t="s">
        <v>116</v>
      </c>
      <c r="C32" s="41">
        <f t="shared" si="1"/>
        <v>11261411</v>
      </c>
      <c r="D32" s="42">
        <v>9766557.0</v>
      </c>
      <c r="E32" s="42">
        <v>1050081.0</v>
      </c>
      <c r="F32" s="42">
        <v>444773.0</v>
      </c>
      <c r="G32" s="16"/>
      <c r="H32" s="16"/>
      <c r="I32" s="16"/>
      <c r="J32" s="16"/>
      <c r="K32" s="16"/>
      <c r="L32" s="16"/>
      <c r="M32" s="16"/>
      <c r="N32" s="16"/>
      <c r="O32" s="16"/>
      <c r="P32" s="16"/>
      <c r="Q32" s="16"/>
      <c r="R32" s="16"/>
      <c r="S32" s="16"/>
      <c r="T32" s="16"/>
      <c r="U32" s="16"/>
      <c r="V32" s="16"/>
      <c r="W32" s="16"/>
      <c r="X32" s="16"/>
      <c r="Y32" s="16"/>
      <c r="Z32" s="16"/>
    </row>
    <row r="33">
      <c r="A33" s="20">
        <v>24.0</v>
      </c>
      <c r="B33" s="25" t="s">
        <v>119</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0" t="s">
        <v>72</v>
      </c>
      <c r="B34" s="25" t="s">
        <v>120</v>
      </c>
      <c r="C34" s="41">
        <f t="shared" si="1"/>
        <v>112814503</v>
      </c>
      <c r="D34" s="42">
        <v>1.12814503E8</v>
      </c>
      <c r="E34" s="42">
        <v>0.0</v>
      </c>
      <c r="F34" s="42">
        <v>0.0</v>
      </c>
      <c r="G34" s="16"/>
      <c r="H34" s="16"/>
      <c r="I34" s="16"/>
      <c r="J34" s="16"/>
      <c r="K34" s="16"/>
      <c r="L34" s="16"/>
      <c r="M34" s="16"/>
      <c r="N34" s="16"/>
      <c r="O34" s="16"/>
      <c r="P34" s="16"/>
      <c r="Q34" s="16"/>
      <c r="R34" s="16"/>
      <c r="S34" s="16"/>
      <c r="T34" s="16"/>
      <c r="U34" s="16"/>
      <c r="V34" s="16"/>
      <c r="W34" s="16"/>
      <c r="X34" s="16"/>
      <c r="Y34" s="16"/>
      <c r="Z34" s="16"/>
    </row>
    <row r="35">
      <c r="A35" s="20" t="s">
        <v>34</v>
      </c>
      <c r="B35" s="79" t="s">
        <v>124</v>
      </c>
      <c r="C35" s="41">
        <f t="shared" si="1"/>
        <v>12039671</v>
      </c>
      <c r="D35" s="42">
        <v>1.044151E7</v>
      </c>
      <c r="E35" s="42">
        <v>1122650.0</v>
      </c>
      <c r="F35" s="42">
        <v>475511.0</v>
      </c>
      <c r="G35" s="16"/>
      <c r="H35" s="16"/>
      <c r="I35" s="16"/>
      <c r="J35" s="16"/>
      <c r="K35" s="16"/>
      <c r="L35" s="16"/>
      <c r="M35" s="16"/>
      <c r="N35" s="16"/>
      <c r="O35" s="16"/>
      <c r="P35" s="16"/>
      <c r="Q35" s="16"/>
      <c r="R35" s="16"/>
      <c r="S35" s="16"/>
      <c r="T35" s="16"/>
      <c r="U35" s="16"/>
      <c r="V35" s="16"/>
      <c r="W35" s="16"/>
      <c r="X35" s="16"/>
      <c r="Y35" s="16"/>
      <c r="Z35" s="16"/>
    </row>
    <row r="36">
      <c r="A36" s="20" t="s">
        <v>38</v>
      </c>
      <c r="B36" s="79" t="s">
        <v>248</v>
      </c>
      <c r="C36" s="41">
        <f t="shared" si="1"/>
        <v>10451974</v>
      </c>
      <c r="D36" s="42">
        <v>4985368.0</v>
      </c>
      <c r="E36" s="42">
        <v>5200740.0</v>
      </c>
      <c r="F36" s="42">
        <v>265866.0</v>
      </c>
      <c r="G36" s="16"/>
      <c r="H36" s="16"/>
      <c r="I36" s="16"/>
      <c r="J36" s="16"/>
      <c r="K36" s="16"/>
      <c r="L36" s="16"/>
      <c r="M36" s="16"/>
      <c r="N36" s="16"/>
      <c r="O36" s="16"/>
      <c r="P36" s="16"/>
      <c r="Q36" s="16"/>
      <c r="R36" s="16"/>
      <c r="S36" s="16"/>
      <c r="T36" s="16"/>
      <c r="U36" s="16"/>
      <c r="V36" s="16"/>
      <c r="W36" s="16"/>
      <c r="X36" s="16"/>
      <c r="Y36" s="16"/>
      <c r="Z36" s="16"/>
    </row>
    <row r="37">
      <c r="A37" s="20" t="s">
        <v>41</v>
      </c>
      <c r="B37" s="79" t="s">
        <v>127</v>
      </c>
      <c r="C37" s="41">
        <f t="shared" si="1"/>
        <v>3307773</v>
      </c>
      <c r="D37" s="42">
        <v>2868695.0</v>
      </c>
      <c r="E37" s="42">
        <v>308436.0</v>
      </c>
      <c r="F37" s="42">
        <v>130642.0</v>
      </c>
      <c r="G37" s="16"/>
      <c r="H37" s="16"/>
      <c r="I37" s="16"/>
      <c r="J37" s="16"/>
      <c r="K37" s="16"/>
      <c r="L37" s="16"/>
      <c r="M37" s="16"/>
      <c r="N37" s="16"/>
      <c r="O37" s="16"/>
      <c r="P37" s="16"/>
      <c r="Q37" s="16"/>
      <c r="R37" s="16"/>
      <c r="S37" s="16"/>
      <c r="T37" s="16"/>
      <c r="U37" s="16"/>
      <c r="V37" s="16"/>
      <c r="W37" s="16"/>
      <c r="X37" s="16"/>
      <c r="Y37" s="16"/>
      <c r="Z37" s="16"/>
    </row>
    <row r="38">
      <c r="A38" s="20" t="s">
        <v>44</v>
      </c>
      <c r="B38" s="25" t="s">
        <v>128</v>
      </c>
      <c r="C38" s="41">
        <f t="shared" si="1"/>
        <v>6219450</v>
      </c>
      <c r="D38" s="42">
        <v>5397814.0</v>
      </c>
      <c r="E38" s="42">
        <v>577169.0</v>
      </c>
      <c r="F38" s="42">
        <v>244467.0</v>
      </c>
      <c r="G38" s="16"/>
      <c r="H38" s="16"/>
      <c r="I38" s="16"/>
      <c r="J38" s="16"/>
      <c r="K38" s="16"/>
      <c r="L38" s="16"/>
      <c r="M38" s="16"/>
      <c r="N38" s="16"/>
      <c r="O38" s="16"/>
      <c r="P38" s="16"/>
      <c r="Q38" s="16"/>
      <c r="R38" s="16"/>
      <c r="S38" s="16"/>
      <c r="T38" s="16"/>
      <c r="U38" s="16"/>
      <c r="V38" s="16"/>
      <c r="W38" s="16"/>
      <c r="X38" s="16"/>
      <c r="Y38" s="16"/>
      <c r="Z38" s="16"/>
    </row>
    <row r="39">
      <c r="A39" s="20" t="s">
        <v>47</v>
      </c>
      <c r="B39" s="25"/>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8">
        <v>25.0</v>
      </c>
      <c r="B40" s="61" t="s">
        <v>130</v>
      </c>
      <c r="C40" s="84">
        <f t="shared" ref="C40:F40" si="2">sum(C3:C39)</f>
        <v>1437906902</v>
      </c>
      <c r="D40" s="84">
        <f t="shared" si="2"/>
        <v>1025088528</v>
      </c>
      <c r="E40" s="84">
        <f t="shared" si="2"/>
        <v>211228590</v>
      </c>
      <c r="F40" s="84">
        <f t="shared" si="2"/>
        <v>201589784</v>
      </c>
      <c r="G40" s="16"/>
      <c r="H40" s="16"/>
      <c r="I40" s="16"/>
      <c r="J40" s="16"/>
      <c r="K40" s="16"/>
      <c r="L40" s="16"/>
      <c r="M40" s="16"/>
      <c r="N40" s="16"/>
      <c r="O40" s="16"/>
      <c r="P40" s="16"/>
      <c r="Q40" s="16"/>
      <c r="R40" s="16"/>
      <c r="S40" s="16"/>
      <c r="T40" s="16"/>
      <c r="U40" s="16"/>
      <c r="V40" s="16"/>
      <c r="W40" s="16"/>
      <c r="X40" s="16"/>
      <c r="Y40" s="16"/>
      <c r="Z40" s="16"/>
    </row>
    <row r="41">
      <c r="A41" s="86"/>
      <c r="B41" s="87"/>
      <c r="C41" s="93"/>
      <c r="D41" s="95"/>
      <c r="E41" s="98"/>
      <c r="F41" s="98"/>
      <c r="G41" s="16"/>
      <c r="H41" s="16"/>
      <c r="I41" s="16"/>
      <c r="J41" s="16"/>
      <c r="K41" s="16"/>
      <c r="L41" s="16"/>
      <c r="M41" s="16"/>
      <c r="N41" s="16"/>
      <c r="O41" s="16"/>
      <c r="P41" s="16"/>
      <c r="Q41" s="16"/>
      <c r="R41" s="16"/>
      <c r="S41" s="16"/>
      <c r="T41" s="16"/>
      <c r="U41" s="16"/>
      <c r="V41" s="16"/>
      <c r="W41" s="16"/>
      <c r="X41" s="16"/>
      <c r="Y41" s="16"/>
      <c r="Z41" s="16"/>
    </row>
    <row r="42">
      <c r="A42" s="86"/>
      <c r="B42" s="87"/>
      <c r="C42" s="93"/>
      <c r="D42" s="98"/>
      <c r="E42" s="103"/>
      <c r="F42" s="98"/>
      <c r="G42" s="16"/>
      <c r="H42" s="16"/>
      <c r="I42" s="16"/>
      <c r="J42" s="16"/>
      <c r="K42" s="16"/>
      <c r="L42" s="16"/>
      <c r="M42" s="16"/>
      <c r="N42" s="16"/>
      <c r="O42" s="16"/>
      <c r="P42" s="16"/>
      <c r="Q42" s="16"/>
      <c r="R42" s="16"/>
      <c r="S42" s="16"/>
      <c r="T42" s="16"/>
      <c r="U42" s="16"/>
      <c r="V42" s="16"/>
      <c r="W42" s="16"/>
      <c r="X42" s="16"/>
      <c r="Y42" s="16"/>
      <c r="Z42" s="16"/>
    </row>
    <row r="43">
      <c r="A43" s="86"/>
      <c r="B43" s="87"/>
      <c r="C43" s="93"/>
      <c r="D43" s="98"/>
      <c r="E43" s="98"/>
      <c r="F43" s="98"/>
      <c r="G43" s="16"/>
      <c r="H43" s="16"/>
      <c r="I43" s="16"/>
      <c r="J43" s="16"/>
      <c r="K43" s="16"/>
      <c r="L43" s="16"/>
      <c r="M43" s="16"/>
      <c r="N43" s="16"/>
      <c r="O43" s="16"/>
      <c r="P43" s="16"/>
      <c r="Q43" s="16"/>
      <c r="R43" s="16"/>
      <c r="S43" s="16"/>
      <c r="T43" s="16"/>
      <c r="U43" s="16"/>
      <c r="V43" s="16"/>
      <c r="W43" s="16"/>
      <c r="X43" s="16"/>
      <c r="Y43" s="16"/>
      <c r="Z43" s="16"/>
    </row>
    <row r="44">
      <c r="A44" s="86"/>
      <c r="B44" s="87"/>
      <c r="C44" s="93"/>
      <c r="D44" s="98"/>
      <c r="E44" s="98"/>
      <c r="F44" s="98"/>
      <c r="G44" s="16"/>
      <c r="H44" s="16"/>
      <c r="I44" s="16"/>
      <c r="J44" s="16"/>
      <c r="K44" s="16"/>
      <c r="L44" s="16"/>
      <c r="M44" s="16"/>
      <c r="N44" s="16"/>
      <c r="O44" s="16"/>
      <c r="P44" s="16"/>
      <c r="Q44" s="16"/>
      <c r="R44" s="16"/>
      <c r="S44" s="16"/>
      <c r="T44" s="16"/>
      <c r="U44" s="16"/>
      <c r="V44" s="16"/>
      <c r="W44" s="16"/>
      <c r="X44" s="16"/>
      <c r="Y44" s="16"/>
      <c r="Z44" s="16"/>
    </row>
    <row r="45">
      <c r="A45" s="86"/>
      <c r="B45" s="87"/>
      <c r="C45" s="93"/>
      <c r="D45" s="98"/>
      <c r="E45" s="98"/>
      <c r="F45" s="98"/>
      <c r="G45" s="16"/>
      <c r="H45" s="16"/>
      <c r="I45" s="16"/>
      <c r="J45" s="16"/>
      <c r="K45" s="16"/>
      <c r="L45" s="16"/>
      <c r="M45" s="16"/>
      <c r="N45" s="16"/>
      <c r="O45" s="16"/>
      <c r="P45" s="16"/>
      <c r="Q45" s="16"/>
      <c r="R45" s="16"/>
      <c r="S45" s="16"/>
      <c r="T45" s="16"/>
      <c r="U45" s="16"/>
      <c r="V45" s="16"/>
      <c r="W45" s="16"/>
      <c r="X45" s="16"/>
      <c r="Y45" s="16"/>
      <c r="Z45" s="16"/>
    </row>
    <row r="46">
      <c r="A46" s="86"/>
      <c r="B46" s="87"/>
      <c r="C46" s="93"/>
      <c r="D46" s="98"/>
      <c r="E46" s="98"/>
      <c r="F46" s="98"/>
      <c r="G46" s="16"/>
      <c r="H46" s="16"/>
      <c r="I46" s="16"/>
      <c r="J46" s="16"/>
      <c r="K46" s="16"/>
      <c r="L46" s="16"/>
      <c r="M46" s="16"/>
      <c r="N46" s="16"/>
      <c r="O46" s="16"/>
      <c r="P46" s="16"/>
      <c r="Q46" s="16"/>
      <c r="R46" s="16"/>
      <c r="S46" s="16"/>
      <c r="T46" s="16"/>
      <c r="U46" s="16"/>
      <c r="V46" s="16"/>
      <c r="W46" s="16"/>
      <c r="X46" s="16"/>
      <c r="Y46" s="16"/>
      <c r="Z46" s="16"/>
    </row>
    <row r="47">
      <c r="A47" s="86"/>
      <c r="B47" s="87"/>
      <c r="C47" s="93"/>
      <c r="D47" s="98"/>
      <c r="E47" s="98"/>
      <c r="F47" s="98"/>
      <c r="G47" s="16"/>
      <c r="H47" s="16"/>
      <c r="I47" s="16"/>
      <c r="J47" s="16"/>
      <c r="K47" s="16"/>
      <c r="L47" s="16"/>
      <c r="M47" s="16"/>
      <c r="N47" s="16"/>
      <c r="O47" s="16"/>
      <c r="P47" s="16"/>
      <c r="Q47" s="16"/>
      <c r="R47" s="16"/>
      <c r="S47" s="16"/>
      <c r="T47" s="16"/>
      <c r="U47" s="16"/>
      <c r="V47" s="16"/>
      <c r="W47" s="16"/>
      <c r="X47" s="16"/>
      <c r="Y47" s="16"/>
      <c r="Z47" s="16"/>
    </row>
    <row r="48">
      <c r="A48" s="86"/>
      <c r="B48" s="87"/>
      <c r="C48" s="93"/>
      <c r="D48" s="98"/>
      <c r="E48" s="98"/>
      <c r="F48" s="98"/>
      <c r="G48" s="16"/>
      <c r="H48" s="16"/>
      <c r="I48" s="16"/>
      <c r="J48" s="16"/>
      <c r="K48" s="16"/>
      <c r="L48" s="16"/>
      <c r="M48" s="16"/>
      <c r="N48" s="16"/>
      <c r="O48" s="16"/>
      <c r="P48" s="16"/>
      <c r="Q48" s="16"/>
      <c r="R48" s="16"/>
      <c r="S48" s="16"/>
      <c r="T48" s="16"/>
      <c r="U48" s="16"/>
      <c r="V48" s="16"/>
      <c r="W48" s="16"/>
      <c r="X48" s="16"/>
      <c r="Y48" s="16"/>
      <c r="Z48" s="16"/>
    </row>
    <row r="49">
      <c r="A49" s="86"/>
      <c r="B49" s="87"/>
      <c r="C49" s="93"/>
      <c r="D49" s="98"/>
      <c r="E49" s="98"/>
      <c r="F49" s="98"/>
      <c r="G49" s="16"/>
      <c r="H49" s="16"/>
      <c r="I49" s="16"/>
      <c r="J49" s="16"/>
      <c r="K49" s="16"/>
      <c r="L49" s="16"/>
      <c r="M49" s="16"/>
      <c r="N49" s="16"/>
      <c r="O49" s="16"/>
      <c r="P49" s="16"/>
      <c r="Q49" s="16"/>
      <c r="R49" s="16"/>
      <c r="S49" s="16"/>
      <c r="T49" s="16"/>
      <c r="U49" s="16"/>
      <c r="V49" s="16"/>
      <c r="W49" s="16"/>
      <c r="X49" s="16"/>
      <c r="Y49" s="16"/>
      <c r="Z49" s="16"/>
    </row>
    <row r="50">
      <c r="A50" s="86"/>
      <c r="B50" s="87"/>
      <c r="C50" s="93"/>
      <c r="D50" s="98"/>
      <c r="E50" s="98"/>
      <c r="F50" s="98"/>
      <c r="G50" s="16"/>
      <c r="H50" s="16"/>
      <c r="I50" s="16"/>
      <c r="J50" s="16"/>
      <c r="K50" s="16"/>
      <c r="L50" s="16"/>
      <c r="M50" s="16"/>
      <c r="N50" s="16"/>
      <c r="O50" s="16"/>
      <c r="P50" s="16"/>
      <c r="Q50" s="16"/>
      <c r="R50" s="16"/>
      <c r="S50" s="16"/>
      <c r="T50" s="16"/>
      <c r="U50" s="16"/>
      <c r="V50" s="16"/>
      <c r="W50" s="16"/>
      <c r="X50" s="16"/>
      <c r="Y50" s="16"/>
      <c r="Z50" s="16"/>
    </row>
    <row r="51">
      <c r="A51" s="86"/>
      <c r="B51" s="87"/>
      <c r="C51" s="93"/>
      <c r="D51" s="98"/>
      <c r="E51" s="98"/>
      <c r="F51" s="98"/>
      <c r="G51" s="16"/>
      <c r="H51" s="16"/>
      <c r="I51" s="16"/>
      <c r="J51" s="16"/>
      <c r="K51" s="16"/>
      <c r="L51" s="16"/>
      <c r="M51" s="16"/>
      <c r="N51" s="16"/>
      <c r="O51" s="16"/>
      <c r="P51" s="16"/>
      <c r="Q51" s="16"/>
      <c r="R51" s="16"/>
      <c r="S51" s="16"/>
      <c r="T51" s="16"/>
      <c r="U51" s="16"/>
      <c r="V51" s="16"/>
      <c r="W51" s="16"/>
      <c r="X51" s="16"/>
      <c r="Y51" s="16"/>
      <c r="Z51" s="16"/>
    </row>
    <row r="52">
      <c r="A52" s="86"/>
      <c r="B52" s="87"/>
      <c r="C52" s="93"/>
      <c r="D52" s="98"/>
      <c r="E52" s="98"/>
      <c r="F52" s="98"/>
      <c r="G52" s="16"/>
      <c r="H52" s="16"/>
      <c r="I52" s="16"/>
      <c r="J52" s="16"/>
      <c r="K52" s="16"/>
      <c r="L52" s="16"/>
      <c r="M52" s="16"/>
      <c r="N52" s="16"/>
      <c r="O52" s="16"/>
      <c r="P52" s="16"/>
      <c r="Q52" s="16"/>
      <c r="R52" s="16"/>
      <c r="S52" s="16"/>
      <c r="T52" s="16"/>
      <c r="U52" s="16"/>
      <c r="V52" s="16"/>
      <c r="W52" s="16"/>
      <c r="X52" s="16"/>
      <c r="Y52" s="16"/>
      <c r="Z52" s="16"/>
    </row>
    <row r="53">
      <c r="A53" s="86"/>
      <c r="B53" s="87"/>
      <c r="C53" s="93"/>
      <c r="D53" s="98"/>
      <c r="E53" s="98"/>
      <c r="F53" s="98"/>
      <c r="G53" s="16"/>
      <c r="H53" s="16"/>
      <c r="I53" s="16"/>
      <c r="J53" s="16"/>
      <c r="K53" s="16"/>
      <c r="L53" s="16"/>
      <c r="M53" s="16"/>
      <c r="N53" s="16"/>
      <c r="O53" s="16"/>
      <c r="P53" s="16"/>
      <c r="Q53" s="16"/>
      <c r="R53" s="16"/>
      <c r="S53" s="16"/>
      <c r="T53" s="16"/>
      <c r="U53" s="16"/>
      <c r="V53" s="16"/>
      <c r="W53" s="16"/>
      <c r="X53" s="16"/>
      <c r="Y53" s="16"/>
      <c r="Z53" s="16"/>
    </row>
    <row r="54">
      <c r="A54" s="86"/>
      <c r="B54" s="87"/>
      <c r="C54" s="93"/>
      <c r="D54" s="98"/>
      <c r="E54" s="98"/>
      <c r="F54" s="98"/>
      <c r="G54" s="16"/>
      <c r="H54" s="16"/>
      <c r="I54" s="16"/>
      <c r="J54" s="16"/>
      <c r="K54" s="16"/>
      <c r="L54" s="16"/>
      <c r="M54" s="16"/>
      <c r="N54" s="16"/>
      <c r="O54" s="16"/>
      <c r="P54" s="16"/>
      <c r="Q54" s="16"/>
      <c r="R54" s="16"/>
      <c r="S54" s="16"/>
      <c r="T54" s="16"/>
      <c r="U54" s="16"/>
      <c r="V54" s="16"/>
      <c r="W54" s="16"/>
      <c r="X54" s="16"/>
      <c r="Y54" s="16"/>
      <c r="Z54" s="16"/>
    </row>
    <row r="55">
      <c r="A55" s="86"/>
      <c r="B55" s="87"/>
      <c r="C55" s="93"/>
      <c r="D55" s="98"/>
      <c r="E55" s="98"/>
      <c r="F55" s="98"/>
      <c r="G55" s="16"/>
      <c r="H55" s="16"/>
      <c r="I55" s="16"/>
      <c r="J55" s="16"/>
      <c r="K55" s="16"/>
      <c r="L55" s="16"/>
      <c r="M55" s="16"/>
      <c r="N55" s="16"/>
      <c r="O55" s="16"/>
      <c r="P55" s="16"/>
      <c r="Q55" s="16"/>
      <c r="R55" s="16"/>
      <c r="S55" s="16"/>
      <c r="T55" s="16"/>
      <c r="U55" s="16"/>
      <c r="V55" s="16"/>
      <c r="W55" s="16"/>
      <c r="X55" s="16"/>
      <c r="Y55" s="16"/>
      <c r="Z55" s="16"/>
    </row>
    <row r="56">
      <c r="A56" s="86"/>
      <c r="B56" s="87"/>
      <c r="C56" s="93"/>
      <c r="D56" s="98"/>
      <c r="E56" s="98"/>
      <c r="F56" s="98"/>
      <c r="G56" s="16"/>
      <c r="H56" s="16"/>
      <c r="I56" s="16"/>
      <c r="J56" s="16"/>
      <c r="K56" s="16"/>
      <c r="L56" s="16"/>
      <c r="M56" s="16"/>
      <c r="N56" s="16"/>
      <c r="O56" s="16"/>
      <c r="P56" s="16"/>
      <c r="Q56" s="16"/>
      <c r="R56" s="16"/>
      <c r="S56" s="16"/>
      <c r="T56" s="16"/>
      <c r="U56" s="16"/>
      <c r="V56" s="16"/>
      <c r="W56" s="16"/>
      <c r="X56" s="16"/>
      <c r="Y56" s="16"/>
      <c r="Z56" s="16"/>
    </row>
    <row r="57">
      <c r="A57" s="86"/>
      <c r="B57" s="87"/>
      <c r="C57" s="93"/>
      <c r="D57" s="98"/>
      <c r="E57" s="98"/>
      <c r="F57" s="98"/>
      <c r="G57" s="16"/>
      <c r="H57" s="16"/>
      <c r="I57" s="16"/>
      <c r="J57" s="16"/>
      <c r="K57" s="16"/>
      <c r="L57" s="16"/>
      <c r="M57" s="16"/>
      <c r="N57" s="16"/>
      <c r="O57" s="16"/>
      <c r="P57" s="16"/>
      <c r="Q57" s="16"/>
      <c r="R57" s="16"/>
      <c r="S57" s="16"/>
      <c r="T57" s="16"/>
      <c r="U57" s="16"/>
      <c r="V57" s="16"/>
      <c r="W57" s="16"/>
      <c r="X57" s="16"/>
      <c r="Y57" s="16"/>
      <c r="Z57" s="16"/>
    </row>
    <row r="58">
      <c r="A58" s="86"/>
      <c r="B58" s="87"/>
      <c r="C58" s="93"/>
      <c r="D58" s="98"/>
      <c r="E58" s="98"/>
      <c r="F58" s="98"/>
      <c r="G58" s="16"/>
      <c r="H58" s="16"/>
      <c r="I58" s="16"/>
      <c r="J58" s="16"/>
      <c r="K58" s="16"/>
      <c r="L58" s="16"/>
      <c r="M58" s="16"/>
      <c r="N58" s="16"/>
      <c r="O58" s="16"/>
      <c r="P58" s="16"/>
      <c r="Q58" s="16"/>
      <c r="R58" s="16"/>
      <c r="S58" s="16"/>
      <c r="T58" s="16"/>
      <c r="U58" s="16"/>
      <c r="V58" s="16"/>
      <c r="W58" s="16"/>
      <c r="X58" s="16"/>
      <c r="Y58" s="16"/>
      <c r="Z58" s="16"/>
    </row>
    <row r="59">
      <c r="A59" s="86"/>
      <c r="B59" s="87"/>
      <c r="C59" s="93"/>
      <c r="D59" s="98"/>
      <c r="E59" s="98"/>
      <c r="F59" s="98"/>
      <c r="G59" s="16"/>
      <c r="H59" s="16"/>
      <c r="I59" s="16"/>
      <c r="J59" s="16"/>
      <c r="K59" s="16"/>
      <c r="L59" s="16"/>
      <c r="M59" s="16"/>
      <c r="N59" s="16"/>
      <c r="O59" s="16"/>
      <c r="P59" s="16"/>
      <c r="Q59" s="16"/>
      <c r="R59" s="16"/>
      <c r="S59" s="16"/>
      <c r="T59" s="16"/>
      <c r="U59" s="16"/>
      <c r="V59" s="16"/>
      <c r="W59" s="16"/>
      <c r="X59" s="16"/>
      <c r="Y59" s="16"/>
      <c r="Z59" s="16"/>
    </row>
    <row r="60">
      <c r="A60" s="86"/>
      <c r="B60" s="87"/>
      <c r="C60" s="93"/>
      <c r="D60" s="98"/>
      <c r="E60" s="98"/>
      <c r="F60" s="98"/>
      <c r="G60" s="16"/>
      <c r="H60" s="16"/>
      <c r="I60" s="16"/>
      <c r="J60" s="16"/>
      <c r="K60" s="16"/>
      <c r="L60" s="16"/>
      <c r="M60" s="16"/>
      <c r="N60" s="16"/>
      <c r="O60" s="16"/>
      <c r="P60" s="16"/>
      <c r="Q60" s="16"/>
      <c r="R60" s="16"/>
      <c r="S60" s="16"/>
      <c r="T60" s="16"/>
      <c r="U60" s="16"/>
      <c r="V60" s="16"/>
      <c r="W60" s="16"/>
      <c r="X60" s="16"/>
      <c r="Y60" s="16"/>
      <c r="Z60" s="16"/>
    </row>
    <row r="61">
      <c r="A61" s="86"/>
      <c r="B61" s="87"/>
      <c r="C61" s="93"/>
      <c r="D61" s="98"/>
      <c r="E61" s="98"/>
      <c r="F61" s="98"/>
      <c r="G61" s="16"/>
      <c r="H61" s="16"/>
      <c r="I61" s="16"/>
      <c r="J61" s="16"/>
      <c r="K61" s="16"/>
      <c r="L61" s="16"/>
      <c r="M61" s="16"/>
      <c r="N61" s="16"/>
      <c r="O61" s="16"/>
      <c r="P61" s="16"/>
      <c r="Q61" s="16"/>
      <c r="R61" s="16"/>
      <c r="S61" s="16"/>
      <c r="T61" s="16"/>
      <c r="U61" s="16"/>
      <c r="V61" s="16"/>
      <c r="W61" s="16"/>
      <c r="X61" s="16"/>
      <c r="Y61" s="16"/>
      <c r="Z61" s="16"/>
    </row>
    <row r="62">
      <c r="A62" s="86"/>
      <c r="B62" s="87"/>
      <c r="C62" s="93"/>
      <c r="D62" s="98"/>
      <c r="E62" s="98"/>
      <c r="F62" s="98"/>
      <c r="G62" s="16"/>
      <c r="H62" s="16"/>
      <c r="I62" s="16"/>
      <c r="J62" s="16"/>
      <c r="K62" s="16"/>
      <c r="L62" s="16"/>
      <c r="M62" s="16"/>
      <c r="N62" s="16"/>
      <c r="O62" s="16"/>
      <c r="P62" s="16"/>
      <c r="Q62" s="16"/>
      <c r="R62" s="16"/>
      <c r="S62" s="16"/>
      <c r="T62" s="16"/>
      <c r="U62" s="16"/>
      <c r="V62" s="16"/>
      <c r="W62" s="16"/>
      <c r="X62" s="16"/>
      <c r="Y62" s="16"/>
      <c r="Z62" s="16"/>
    </row>
    <row r="63">
      <c r="A63" s="86"/>
      <c r="B63" s="87"/>
      <c r="C63" s="93"/>
      <c r="D63" s="98"/>
      <c r="E63" s="98"/>
      <c r="F63" s="98"/>
      <c r="G63" s="16"/>
      <c r="H63" s="16"/>
      <c r="I63" s="16"/>
      <c r="J63" s="16"/>
      <c r="K63" s="16"/>
      <c r="L63" s="16"/>
      <c r="M63" s="16"/>
      <c r="N63" s="16"/>
      <c r="O63" s="16"/>
      <c r="P63" s="16"/>
      <c r="Q63" s="16"/>
      <c r="R63" s="16"/>
      <c r="S63" s="16"/>
      <c r="T63" s="16"/>
      <c r="U63" s="16"/>
      <c r="V63" s="16"/>
      <c r="W63" s="16"/>
      <c r="X63" s="16"/>
      <c r="Y63" s="16"/>
      <c r="Z63" s="16"/>
    </row>
    <row r="64">
      <c r="A64" s="86"/>
      <c r="B64" s="87"/>
      <c r="C64" s="93"/>
      <c r="D64" s="98"/>
      <c r="E64" s="98"/>
      <c r="F64" s="98"/>
      <c r="G64" s="16"/>
      <c r="H64" s="16"/>
      <c r="I64" s="16"/>
      <c r="J64" s="16"/>
      <c r="K64" s="16"/>
      <c r="L64" s="16"/>
      <c r="M64" s="16"/>
      <c r="N64" s="16"/>
      <c r="O64" s="16"/>
      <c r="P64" s="16"/>
      <c r="Q64" s="16"/>
      <c r="R64" s="16"/>
      <c r="S64" s="16"/>
      <c r="T64" s="16"/>
      <c r="U64" s="16"/>
      <c r="V64" s="16"/>
      <c r="W64" s="16"/>
      <c r="X64" s="16"/>
      <c r="Y64" s="16"/>
      <c r="Z64" s="16"/>
    </row>
    <row r="65">
      <c r="A65" s="86"/>
      <c r="B65" s="87"/>
      <c r="C65" s="93"/>
      <c r="D65" s="98"/>
      <c r="E65" s="98"/>
      <c r="F65" s="98"/>
      <c r="G65" s="16"/>
      <c r="H65" s="16"/>
      <c r="I65" s="16"/>
      <c r="J65" s="16"/>
      <c r="K65" s="16"/>
      <c r="L65" s="16"/>
      <c r="M65" s="16"/>
      <c r="N65" s="16"/>
      <c r="O65" s="16"/>
      <c r="P65" s="16"/>
      <c r="Q65" s="16"/>
      <c r="R65" s="16"/>
      <c r="S65" s="16"/>
      <c r="T65" s="16"/>
      <c r="U65" s="16"/>
      <c r="V65" s="16"/>
      <c r="W65" s="16"/>
      <c r="X65" s="16"/>
      <c r="Y65" s="16"/>
      <c r="Z65" s="16"/>
    </row>
    <row r="66">
      <c r="A66" s="86"/>
      <c r="B66" s="87"/>
      <c r="C66" s="93"/>
      <c r="D66" s="98"/>
      <c r="E66" s="98"/>
      <c r="F66" s="98"/>
      <c r="G66" s="16"/>
      <c r="H66" s="16"/>
      <c r="I66" s="16"/>
      <c r="J66" s="16"/>
      <c r="K66" s="16"/>
      <c r="L66" s="16"/>
      <c r="M66" s="16"/>
      <c r="N66" s="16"/>
      <c r="O66" s="16"/>
      <c r="P66" s="16"/>
      <c r="Q66" s="16"/>
      <c r="R66" s="16"/>
      <c r="S66" s="16"/>
      <c r="T66" s="16"/>
      <c r="U66" s="16"/>
      <c r="V66" s="16"/>
      <c r="W66" s="16"/>
      <c r="X66" s="16"/>
      <c r="Y66" s="16"/>
      <c r="Z66" s="16"/>
    </row>
    <row r="67">
      <c r="A67" s="86"/>
      <c r="B67" s="87"/>
      <c r="C67" s="93"/>
      <c r="D67" s="98"/>
      <c r="E67" s="98"/>
      <c r="F67" s="98"/>
      <c r="G67" s="16"/>
      <c r="H67" s="16"/>
      <c r="I67" s="16"/>
      <c r="J67" s="16"/>
      <c r="K67" s="16"/>
      <c r="L67" s="16"/>
      <c r="M67" s="16"/>
      <c r="N67" s="16"/>
      <c r="O67" s="16"/>
      <c r="P67" s="16"/>
      <c r="Q67" s="16"/>
      <c r="R67" s="16"/>
      <c r="S67" s="16"/>
      <c r="T67" s="16"/>
      <c r="U67" s="16"/>
      <c r="V67" s="16"/>
      <c r="W67" s="16"/>
      <c r="X67" s="16"/>
      <c r="Y67" s="16"/>
      <c r="Z67" s="16"/>
    </row>
    <row r="68">
      <c r="A68" s="86"/>
      <c r="B68" s="87"/>
      <c r="C68" s="93"/>
      <c r="D68" s="98"/>
      <c r="E68" s="98"/>
      <c r="F68" s="98"/>
      <c r="G68" s="16"/>
      <c r="H68" s="16"/>
      <c r="I68" s="16"/>
      <c r="J68" s="16"/>
      <c r="K68" s="16"/>
      <c r="L68" s="16"/>
      <c r="M68" s="16"/>
      <c r="N68" s="16"/>
      <c r="O68" s="16"/>
      <c r="P68" s="16"/>
      <c r="Q68" s="16"/>
      <c r="R68" s="16"/>
      <c r="S68" s="16"/>
      <c r="T68" s="16"/>
      <c r="U68" s="16"/>
      <c r="V68" s="16"/>
      <c r="W68" s="16"/>
      <c r="X68" s="16"/>
      <c r="Y68" s="16"/>
      <c r="Z68" s="16"/>
    </row>
    <row r="69">
      <c r="A69" s="86"/>
      <c r="B69" s="87"/>
      <c r="C69" s="93"/>
      <c r="D69" s="98"/>
      <c r="E69" s="98"/>
      <c r="F69" s="98"/>
      <c r="G69" s="16"/>
      <c r="H69" s="16"/>
      <c r="I69" s="16"/>
      <c r="J69" s="16"/>
      <c r="K69" s="16"/>
      <c r="L69" s="16"/>
      <c r="M69" s="16"/>
      <c r="N69" s="16"/>
      <c r="O69" s="16"/>
      <c r="P69" s="16"/>
      <c r="Q69" s="16"/>
      <c r="R69" s="16"/>
      <c r="S69" s="16"/>
      <c r="T69" s="16"/>
      <c r="U69" s="16"/>
      <c r="V69" s="16"/>
      <c r="W69" s="16"/>
      <c r="X69" s="16"/>
      <c r="Y69" s="16"/>
      <c r="Z69" s="16"/>
    </row>
    <row r="70">
      <c r="A70" s="86"/>
      <c r="B70" s="87"/>
      <c r="C70" s="93"/>
      <c r="D70" s="98"/>
      <c r="E70" s="98"/>
      <c r="F70" s="98"/>
      <c r="G70" s="16"/>
      <c r="H70" s="16"/>
      <c r="I70" s="16"/>
      <c r="J70" s="16"/>
      <c r="K70" s="16"/>
      <c r="L70" s="16"/>
      <c r="M70" s="16"/>
      <c r="N70" s="16"/>
      <c r="O70" s="16"/>
      <c r="P70" s="16"/>
      <c r="Q70" s="16"/>
      <c r="R70" s="16"/>
      <c r="S70" s="16"/>
      <c r="T70" s="16"/>
      <c r="U70" s="16"/>
      <c r="V70" s="16"/>
      <c r="W70" s="16"/>
      <c r="X70" s="16"/>
      <c r="Y70" s="16"/>
      <c r="Z70" s="16"/>
    </row>
    <row r="71">
      <c r="A71" s="86"/>
      <c r="B71" s="87"/>
      <c r="C71" s="93"/>
      <c r="D71" s="98"/>
      <c r="E71" s="98"/>
      <c r="F71" s="98"/>
      <c r="G71" s="16"/>
      <c r="H71" s="16"/>
      <c r="I71" s="16"/>
      <c r="J71" s="16"/>
      <c r="K71" s="16"/>
      <c r="L71" s="16"/>
      <c r="M71" s="16"/>
      <c r="N71" s="16"/>
      <c r="O71" s="16"/>
      <c r="P71" s="16"/>
      <c r="Q71" s="16"/>
      <c r="R71" s="16"/>
      <c r="S71" s="16"/>
      <c r="T71" s="16"/>
      <c r="U71" s="16"/>
      <c r="V71" s="16"/>
      <c r="W71" s="16"/>
      <c r="X71" s="16"/>
      <c r="Y71" s="16"/>
      <c r="Z71" s="16"/>
    </row>
    <row r="72">
      <c r="A72" s="86"/>
      <c r="B72" s="87"/>
      <c r="C72" s="93"/>
      <c r="D72" s="98"/>
      <c r="E72" s="98"/>
      <c r="F72" s="98"/>
      <c r="G72" s="16"/>
      <c r="H72" s="16"/>
      <c r="I72" s="16"/>
      <c r="J72" s="16"/>
      <c r="K72" s="16"/>
      <c r="L72" s="16"/>
      <c r="M72" s="16"/>
      <c r="N72" s="16"/>
      <c r="O72" s="16"/>
      <c r="P72" s="16"/>
      <c r="Q72" s="16"/>
      <c r="R72" s="16"/>
      <c r="S72" s="16"/>
      <c r="T72" s="16"/>
      <c r="U72" s="16"/>
      <c r="V72" s="16"/>
      <c r="W72" s="16"/>
      <c r="X72" s="16"/>
      <c r="Y72" s="16"/>
      <c r="Z72" s="16"/>
    </row>
    <row r="73">
      <c r="A73" s="86"/>
      <c r="B73" s="87"/>
      <c r="C73" s="93"/>
      <c r="D73" s="98"/>
      <c r="E73" s="98"/>
      <c r="F73" s="98"/>
      <c r="G73" s="16"/>
      <c r="H73" s="16"/>
      <c r="I73" s="16"/>
      <c r="J73" s="16"/>
      <c r="K73" s="16"/>
      <c r="L73" s="16"/>
      <c r="M73" s="16"/>
      <c r="N73" s="16"/>
      <c r="O73" s="16"/>
      <c r="P73" s="16"/>
      <c r="Q73" s="16"/>
      <c r="R73" s="16"/>
      <c r="S73" s="16"/>
      <c r="T73" s="16"/>
      <c r="U73" s="16"/>
      <c r="V73" s="16"/>
      <c r="W73" s="16"/>
      <c r="X73" s="16"/>
      <c r="Y73" s="16"/>
      <c r="Z73" s="16"/>
    </row>
    <row r="74">
      <c r="A74" s="86"/>
      <c r="B74" s="87"/>
      <c r="C74" s="93"/>
      <c r="D74" s="98"/>
      <c r="E74" s="98"/>
      <c r="F74" s="98"/>
      <c r="G74" s="16"/>
      <c r="H74" s="16"/>
      <c r="I74" s="16"/>
      <c r="J74" s="16"/>
      <c r="K74" s="16"/>
      <c r="L74" s="16"/>
      <c r="M74" s="16"/>
      <c r="N74" s="16"/>
      <c r="O74" s="16"/>
      <c r="P74" s="16"/>
      <c r="Q74" s="16"/>
      <c r="R74" s="16"/>
      <c r="S74" s="16"/>
      <c r="T74" s="16"/>
      <c r="U74" s="16"/>
      <c r="V74" s="16"/>
      <c r="W74" s="16"/>
      <c r="X74" s="16"/>
      <c r="Y74" s="16"/>
      <c r="Z74" s="16"/>
    </row>
    <row r="75">
      <c r="A75" s="86"/>
      <c r="B75" s="87"/>
      <c r="C75" s="93"/>
      <c r="D75" s="98"/>
      <c r="E75" s="98"/>
      <c r="F75" s="98"/>
      <c r="G75" s="16"/>
      <c r="H75" s="16"/>
      <c r="I75" s="16"/>
      <c r="J75" s="16"/>
      <c r="K75" s="16"/>
      <c r="L75" s="16"/>
      <c r="M75" s="16"/>
      <c r="N75" s="16"/>
      <c r="O75" s="16"/>
      <c r="P75" s="16"/>
      <c r="Q75" s="16"/>
      <c r="R75" s="16"/>
      <c r="S75" s="16"/>
      <c r="T75" s="16"/>
      <c r="U75" s="16"/>
      <c r="V75" s="16"/>
      <c r="W75" s="16"/>
      <c r="X75" s="16"/>
      <c r="Y75" s="16"/>
      <c r="Z75" s="16"/>
    </row>
    <row r="76">
      <c r="A76" s="86"/>
      <c r="B76" s="87"/>
      <c r="C76" s="93"/>
      <c r="D76" s="98"/>
      <c r="E76" s="98"/>
      <c r="F76" s="98"/>
      <c r="G76" s="16"/>
      <c r="H76" s="16"/>
      <c r="I76" s="16"/>
      <c r="J76" s="16"/>
      <c r="K76" s="16"/>
      <c r="L76" s="16"/>
      <c r="M76" s="16"/>
      <c r="N76" s="16"/>
      <c r="O76" s="16"/>
      <c r="P76" s="16"/>
      <c r="Q76" s="16"/>
      <c r="R76" s="16"/>
      <c r="S76" s="16"/>
      <c r="T76" s="16"/>
      <c r="U76" s="16"/>
      <c r="V76" s="16"/>
      <c r="W76" s="16"/>
      <c r="X76" s="16"/>
      <c r="Y76" s="16"/>
      <c r="Z76" s="16"/>
    </row>
    <row r="77">
      <c r="A77" s="86"/>
      <c r="B77" s="87"/>
      <c r="C77" s="93"/>
      <c r="D77" s="98"/>
      <c r="E77" s="98"/>
      <c r="F77" s="98"/>
      <c r="G77" s="16"/>
      <c r="H77" s="16"/>
      <c r="I77" s="16"/>
      <c r="J77" s="16"/>
      <c r="K77" s="16"/>
      <c r="L77" s="16"/>
      <c r="M77" s="16"/>
      <c r="N77" s="16"/>
      <c r="O77" s="16"/>
      <c r="P77" s="16"/>
      <c r="Q77" s="16"/>
      <c r="R77" s="16"/>
      <c r="S77" s="16"/>
      <c r="T77" s="16"/>
      <c r="U77" s="16"/>
      <c r="V77" s="16"/>
      <c r="W77" s="16"/>
      <c r="X77" s="16"/>
      <c r="Y77" s="16"/>
      <c r="Z77" s="16"/>
    </row>
    <row r="78">
      <c r="A78" s="86"/>
      <c r="B78" s="87"/>
      <c r="C78" s="93"/>
      <c r="D78" s="98"/>
      <c r="E78" s="98"/>
      <c r="F78" s="98"/>
      <c r="G78" s="16"/>
      <c r="H78" s="16"/>
      <c r="I78" s="16"/>
      <c r="J78" s="16"/>
      <c r="K78" s="16"/>
      <c r="L78" s="16"/>
      <c r="M78" s="16"/>
      <c r="N78" s="16"/>
      <c r="O78" s="16"/>
      <c r="P78" s="16"/>
      <c r="Q78" s="16"/>
      <c r="R78" s="16"/>
      <c r="S78" s="16"/>
      <c r="T78" s="16"/>
      <c r="U78" s="16"/>
      <c r="V78" s="16"/>
      <c r="W78" s="16"/>
      <c r="X78" s="16"/>
      <c r="Y78" s="16"/>
      <c r="Z78" s="16"/>
    </row>
    <row r="79">
      <c r="A79" s="86"/>
      <c r="B79" s="87"/>
      <c r="C79" s="93"/>
      <c r="D79" s="98"/>
      <c r="E79" s="98"/>
      <c r="F79" s="98"/>
      <c r="G79" s="16"/>
      <c r="H79" s="16"/>
      <c r="I79" s="16"/>
      <c r="J79" s="16"/>
      <c r="K79" s="16"/>
      <c r="L79" s="16"/>
      <c r="M79" s="16"/>
      <c r="N79" s="16"/>
      <c r="O79" s="16"/>
      <c r="P79" s="16"/>
      <c r="Q79" s="16"/>
      <c r="R79" s="16"/>
      <c r="S79" s="16"/>
      <c r="T79" s="16"/>
      <c r="U79" s="16"/>
      <c r="V79" s="16"/>
      <c r="W79" s="16"/>
      <c r="X79" s="16"/>
      <c r="Y79" s="16"/>
      <c r="Z79" s="16"/>
    </row>
    <row r="80">
      <c r="A80" s="86"/>
      <c r="B80" s="87"/>
      <c r="C80" s="93"/>
      <c r="D80" s="98"/>
      <c r="E80" s="98"/>
      <c r="F80" s="98"/>
      <c r="G80" s="16"/>
      <c r="H80" s="16"/>
      <c r="I80" s="16"/>
      <c r="J80" s="16"/>
      <c r="K80" s="16"/>
      <c r="L80" s="16"/>
      <c r="M80" s="16"/>
      <c r="N80" s="16"/>
      <c r="O80" s="16"/>
      <c r="P80" s="16"/>
      <c r="Q80" s="16"/>
      <c r="R80" s="16"/>
      <c r="S80" s="16"/>
      <c r="T80" s="16"/>
      <c r="U80" s="16"/>
      <c r="V80" s="16"/>
      <c r="W80" s="16"/>
      <c r="X80" s="16"/>
      <c r="Y80" s="16"/>
      <c r="Z80" s="16"/>
    </row>
    <row r="81">
      <c r="A81" s="86"/>
      <c r="B81" s="87"/>
      <c r="C81" s="93"/>
      <c r="D81" s="98"/>
      <c r="E81" s="98"/>
      <c r="F81" s="98"/>
      <c r="G81" s="16"/>
      <c r="H81" s="16"/>
      <c r="I81" s="16"/>
      <c r="J81" s="16"/>
      <c r="K81" s="16"/>
      <c r="L81" s="16"/>
      <c r="M81" s="16"/>
      <c r="N81" s="16"/>
      <c r="O81" s="16"/>
      <c r="P81" s="16"/>
      <c r="Q81" s="16"/>
      <c r="R81" s="16"/>
      <c r="S81" s="16"/>
      <c r="T81" s="16"/>
      <c r="U81" s="16"/>
      <c r="V81" s="16"/>
      <c r="W81" s="16"/>
      <c r="X81" s="16"/>
      <c r="Y81" s="16"/>
      <c r="Z81" s="16"/>
    </row>
    <row r="82">
      <c r="A82" s="86"/>
      <c r="B82" s="87"/>
      <c r="C82" s="93"/>
      <c r="D82" s="98"/>
      <c r="E82" s="98"/>
      <c r="F82" s="98"/>
      <c r="G82" s="16"/>
      <c r="H82" s="16"/>
      <c r="I82" s="16"/>
      <c r="J82" s="16"/>
      <c r="K82" s="16"/>
      <c r="L82" s="16"/>
      <c r="M82" s="16"/>
      <c r="N82" s="16"/>
      <c r="O82" s="16"/>
      <c r="P82" s="16"/>
      <c r="Q82" s="16"/>
      <c r="R82" s="16"/>
      <c r="S82" s="16"/>
      <c r="T82" s="16"/>
      <c r="U82" s="16"/>
      <c r="V82" s="16"/>
      <c r="W82" s="16"/>
      <c r="X82" s="16"/>
      <c r="Y82" s="16"/>
      <c r="Z82" s="16"/>
    </row>
    <row r="83">
      <c r="A83" s="86"/>
      <c r="B83" s="87"/>
      <c r="C83" s="93"/>
      <c r="D83" s="98"/>
      <c r="E83" s="98"/>
      <c r="F83" s="98"/>
      <c r="G83" s="16"/>
      <c r="H83" s="16"/>
      <c r="I83" s="16"/>
      <c r="J83" s="16"/>
      <c r="K83" s="16"/>
      <c r="L83" s="16"/>
      <c r="M83" s="16"/>
      <c r="N83" s="16"/>
      <c r="O83" s="16"/>
      <c r="P83" s="16"/>
      <c r="Q83" s="16"/>
      <c r="R83" s="16"/>
      <c r="S83" s="16"/>
      <c r="T83" s="16"/>
      <c r="U83" s="16"/>
      <c r="V83" s="16"/>
      <c r="W83" s="16"/>
      <c r="X83" s="16"/>
      <c r="Y83" s="16"/>
      <c r="Z83" s="16"/>
    </row>
    <row r="84">
      <c r="A84" s="86"/>
      <c r="B84" s="87"/>
      <c r="C84" s="93"/>
      <c r="D84" s="98"/>
      <c r="E84" s="98"/>
      <c r="F84" s="98"/>
      <c r="G84" s="16"/>
      <c r="H84" s="16"/>
      <c r="I84" s="16"/>
      <c r="J84" s="16"/>
      <c r="K84" s="16"/>
      <c r="L84" s="16"/>
      <c r="M84" s="16"/>
      <c r="N84" s="16"/>
      <c r="O84" s="16"/>
      <c r="P84" s="16"/>
      <c r="Q84" s="16"/>
      <c r="R84" s="16"/>
      <c r="S84" s="16"/>
      <c r="T84" s="16"/>
      <c r="U84" s="16"/>
      <c r="V84" s="16"/>
      <c r="W84" s="16"/>
      <c r="X84" s="16"/>
      <c r="Y84" s="16"/>
      <c r="Z84" s="16"/>
    </row>
    <row r="85">
      <c r="A85" s="86"/>
      <c r="B85" s="87"/>
      <c r="C85" s="93"/>
      <c r="D85" s="98"/>
      <c r="E85" s="98"/>
      <c r="F85" s="98"/>
      <c r="G85" s="16"/>
      <c r="H85" s="16"/>
      <c r="I85" s="16"/>
      <c r="J85" s="16"/>
      <c r="K85" s="16"/>
      <c r="L85" s="16"/>
      <c r="M85" s="16"/>
      <c r="N85" s="16"/>
      <c r="O85" s="16"/>
      <c r="P85" s="16"/>
      <c r="Q85" s="16"/>
      <c r="R85" s="16"/>
      <c r="S85" s="16"/>
      <c r="T85" s="16"/>
      <c r="U85" s="16"/>
      <c r="V85" s="16"/>
      <c r="W85" s="16"/>
      <c r="X85" s="16"/>
      <c r="Y85" s="16"/>
      <c r="Z85" s="16"/>
    </row>
    <row r="86">
      <c r="A86" s="86"/>
      <c r="B86" s="87"/>
      <c r="C86" s="93"/>
      <c r="D86" s="98"/>
      <c r="E86" s="98"/>
      <c r="F86" s="98"/>
      <c r="G86" s="16"/>
      <c r="H86" s="16"/>
      <c r="I86" s="16"/>
      <c r="J86" s="16"/>
      <c r="K86" s="16"/>
      <c r="L86" s="16"/>
      <c r="M86" s="16"/>
      <c r="N86" s="16"/>
      <c r="O86" s="16"/>
      <c r="P86" s="16"/>
      <c r="Q86" s="16"/>
      <c r="R86" s="16"/>
      <c r="S86" s="16"/>
      <c r="T86" s="16"/>
      <c r="U86" s="16"/>
      <c r="V86" s="16"/>
      <c r="W86" s="16"/>
      <c r="X86" s="16"/>
      <c r="Y86" s="16"/>
      <c r="Z86" s="16"/>
    </row>
    <row r="87">
      <c r="A87" s="86"/>
      <c r="B87" s="87"/>
      <c r="C87" s="93"/>
      <c r="D87" s="98"/>
      <c r="E87" s="98"/>
      <c r="F87" s="98"/>
      <c r="G87" s="16"/>
      <c r="H87" s="16"/>
      <c r="I87" s="16"/>
      <c r="J87" s="16"/>
      <c r="K87" s="16"/>
      <c r="L87" s="16"/>
      <c r="M87" s="16"/>
      <c r="N87" s="16"/>
      <c r="O87" s="16"/>
      <c r="P87" s="16"/>
      <c r="Q87" s="16"/>
      <c r="R87" s="16"/>
      <c r="S87" s="16"/>
      <c r="T87" s="16"/>
      <c r="U87" s="16"/>
      <c r="V87" s="16"/>
      <c r="W87" s="16"/>
      <c r="X87" s="16"/>
      <c r="Y87" s="16"/>
      <c r="Z87" s="16"/>
    </row>
    <row r="88">
      <c r="A88" s="86"/>
      <c r="B88" s="87"/>
      <c r="C88" s="93"/>
      <c r="D88" s="98"/>
      <c r="E88" s="98"/>
      <c r="F88" s="98"/>
      <c r="G88" s="16"/>
      <c r="H88" s="16"/>
      <c r="I88" s="16"/>
      <c r="J88" s="16"/>
      <c r="K88" s="16"/>
      <c r="L88" s="16"/>
      <c r="M88" s="16"/>
      <c r="N88" s="16"/>
      <c r="O88" s="16"/>
      <c r="P88" s="16"/>
      <c r="Q88" s="16"/>
      <c r="R88" s="16"/>
      <c r="S88" s="16"/>
      <c r="T88" s="16"/>
      <c r="U88" s="16"/>
      <c r="V88" s="16"/>
      <c r="W88" s="16"/>
      <c r="X88" s="16"/>
      <c r="Y88" s="16"/>
      <c r="Z88" s="16"/>
    </row>
    <row r="89">
      <c r="A89" s="86"/>
      <c r="B89" s="87"/>
      <c r="C89" s="93"/>
      <c r="D89" s="98"/>
      <c r="E89" s="98"/>
      <c r="F89" s="98"/>
      <c r="G89" s="16"/>
      <c r="H89" s="16"/>
      <c r="I89" s="16"/>
      <c r="J89" s="16"/>
      <c r="K89" s="16"/>
      <c r="L89" s="16"/>
      <c r="M89" s="16"/>
      <c r="N89" s="16"/>
      <c r="O89" s="16"/>
      <c r="P89" s="16"/>
      <c r="Q89" s="16"/>
      <c r="R89" s="16"/>
      <c r="S89" s="16"/>
      <c r="T89" s="16"/>
      <c r="U89" s="16"/>
      <c r="V89" s="16"/>
      <c r="W89" s="16"/>
      <c r="X89" s="16"/>
      <c r="Y89" s="16"/>
      <c r="Z89" s="16"/>
    </row>
    <row r="90">
      <c r="A90" s="86"/>
      <c r="B90" s="87"/>
      <c r="C90" s="93"/>
      <c r="D90" s="98"/>
      <c r="E90" s="98"/>
      <c r="F90" s="98"/>
      <c r="G90" s="16"/>
      <c r="H90" s="16"/>
      <c r="I90" s="16"/>
      <c r="J90" s="16"/>
      <c r="K90" s="16"/>
      <c r="L90" s="16"/>
      <c r="M90" s="16"/>
      <c r="N90" s="16"/>
      <c r="O90" s="16"/>
      <c r="P90" s="16"/>
      <c r="Q90" s="16"/>
      <c r="R90" s="16"/>
      <c r="S90" s="16"/>
      <c r="T90" s="16"/>
      <c r="U90" s="16"/>
      <c r="V90" s="16"/>
      <c r="W90" s="16"/>
      <c r="X90" s="16"/>
      <c r="Y90" s="16"/>
      <c r="Z90" s="16"/>
    </row>
    <row r="91">
      <c r="A91" s="86"/>
      <c r="B91" s="87"/>
      <c r="C91" s="93"/>
      <c r="D91" s="98"/>
      <c r="E91" s="98"/>
      <c r="F91" s="98"/>
      <c r="G91" s="16"/>
      <c r="H91" s="16"/>
      <c r="I91" s="16"/>
      <c r="J91" s="16"/>
      <c r="K91" s="16"/>
      <c r="L91" s="16"/>
      <c r="M91" s="16"/>
      <c r="N91" s="16"/>
      <c r="O91" s="16"/>
      <c r="P91" s="16"/>
      <c r="Q91" s="16"/>
      <c r="R91" s="16"/>
      <c r="S91" s="16"/>
      <c r="T91" s="16"/>
      <c r="U91" s="16"/>
      <c r="V91" s="16"/>
      <c r="W91" s="16"/>
      <c r="X91" s="16"/>
      <c r="Y91" s="16"/>
      <c r="Z91" s="16"/>
    </row>
    <row r="92">
      <c r="A92" s="86"/>
      <c r="B92" s="87"/>
      <c r="C92" s="93"/>
      <c r="D92" s="98"/>
      <c r="E92" s="98"/>
      <c r="F92" s="98"/>
      <c r="G92" s="16"/>
      <c r="H92" s="16"/>
      <c r="I92" s="16"/>
      <c r="J92" s="16"/>
      <c r="K92" s="16"/>
      <c r="L92" s="16"/>
      <c r="M92" s="16"/>
      <c r="N92" s="16"/>
      <c r="O92" s="16"/>
      <c r="P92" s="16"/>
      <c r="Q92" s="16"/>
      <c r="R92" s="16"/>
      <c r="S92" s="16"/>
      <c r="T92" s="16"/>
      <c r="U92" s="16"/>
      <c r="V92" s="16"/>
      <c r="W92" s="16"/>
      <c r="X92" s="16"/>
      <c r="Y92" s="16"/>
      <c r="Z92" s="16"/>
    </row>
    <row r="93">
      <c r="A93" s="86"/>
      <c r="B93" s="87"/>
      <c r="C93" s="93"/>
      <c r="D93" s="98"/>
      <c r="E93" s="98"/>
      <c r="F93" s="98"/>
      <c r="G93" s="16"/>
      <c r="H93" s="16"/>
      <c r="I93" s="16"/>
      <c r="J93" s="16"/>
      <c r="K93" s="16"/>
      <c r="L93" s="16"/>
      <c r="M93" s="16"/>
      <c r="N93" s="16"/>
      <c r="O93" s="16"/>
      <c r="P93" s="16"/>
      <c r="Q93" s="16"/>
      <c r="R93" s="16"/>
      <c r="S93" s="16"/>
      <c r="T93" s="16"/>
      <c r="U93" s="16"/>
      <c r="V93" s="16"/>
      <c r="W93" s="16"/>
      <c r="X93" s="16"/>
      <c r="Y93" s="16"/>
      <c r="Z93" s="16"/>
    </row>
    <row r="94">
      <c r="A94" s="86"/>
      <c r="B94" s="87"/>
      <c r="C94" s="93"/>
      <c r="D94" s="98"/>
      <c r="E94" s="98"/>
      <c r="F94" s="98"/>
      <c r="G94" s="16"/>
      <c r="H94" s="16"/>
      <c r="I94" s="16"/>
      <c r="J94" s="16"/>
      <c r="K94" s="16"/>
      <c r="L94" s="16"/>
      <c r="M94" s="16"/>
      <c r="N94" s="16"/>
      <c r="O94" s="16"/>
      <c r="P94" s="16"/>
      <c r="Q94" s="16"/>
      <c r="R94" s="16"/>
      <c r="S94" s="16"/>
      <c r="T94" s="16"/>
      <c r="U94" s="16"/>
      <c r="V94" s="16"/>
      <c r="W94" s="16"/>
      <c r="X94" s="16"/>
      <c r="Y94" s="16"/>
      <c r="Z94" s="16"/>
    </row>
    <row r="95">
      <c r="A95" s="86"/>
      <c r="B95" s="87"/>
      <c r="C95" s="93"/>
      <c r="D95" s="98"/>
      <c r="E95" s="98"/>
      <c r="F95" s="98"/>
      <c r="G95" s="16"/>
      <c r="H95" s="16"/>
      <c r="I95" s="16"/>
      <c r="J95" s="16"/>
      <c r="K95" s="16"/>
      <c r="L95" s="16"/>
      <c r="M95" s="16"/>
      <c r="N95" s="16"/>
      <c r="O95" s="16"/>
      <c r="P95" s="16"/>
      <c r="Q95" s="16"/>
      <c r="R95" s="16"/>
      <c r="S95" s="16"/>
      <c r="T95" s="16"/>
      <c r="U95" s="16"/>
      <c r="V95" s="16"/>
      <c r="W95" s="16"/>
      <c r="X95" s="16"/>
      <c r="Y95" s="16"/>
      <c r="Z95" s="16"/>
    </row>
    <row r="96">
      <c r="A96" s="86"/>
      <c r="B96" s="87"/>
      <c r="C96" s="93"/>
      <c r="D96" s="98"/>
      <c r="E96" s="98"/>
      <c r="F96" s="98"/>
      <c r="G96" s="16"/>
      <c r="H96" s="16"/>
      <c r="I96" s="16"/>
      <c r="J96" s="16"/>
      <c r="K96" s="16"/>
      <c r="L96" s="16"/>
      <c r="M96" s="16"/>
      <c r="N96" s="16"/>
      <c r="O96" s="16"/>
      <c r="P96" s="16"/>
      <c r="Q96" s="16"/>
      <c r="R96" s="16"/>
      <c r="S96" s="16"/>
      <c r="T96" s="16"/>
      <c r="U96" s="16"/>
      <c r="V96" s="16"/>
      <c r="W96" s="16"/>
      <c r="X96" s="16"/>
      <c r="Y96" s="16"/>
      <c r="Z96" s="16"/>
    </row>
    <row r="97">
      <c r="A97" s="86"/>
      <c r="B97" s="87"/>
      <c r="C97" s="93"/>
      <c r="D97" s="98"/>
      <c r="E97" s="98"/>
      <c r="F97" s="98"/>
      <c r="G97" s="16"/>
      <c r="H97" s="16"/>
      <c r="I97" s="16"/>
      <c r="J97" s="16"/>
      <c r="K97" s="16"/>
      <c r="L97" s="16"/>
      <c r="M97" s="16"/>
      <c r="N97" s="16"/>
      <c r="O97" s="16"/>
      <c r="P97" s="16"/>
      <c r="Q97" s="16"/>
      <c r="R97" s="16"/>
      <c r="S97" s="16"/>
      <c r="T97" s="16"/>
      <c r="U97" s="16"/>
      <c r="V97" s="16"/>
      <c r="W97" s="16"/>
      <c r="X97" s="16"/>
      <c r="Y97" s="16"/>
      <c r="Z97" s="16"/>
    </row>
    <row r="98">
      <c r="A98" s="86"/>
      <c r="B98" s="87"/>
      <c r="C98" s="93"/>
      <c r="D98" s="98"/>
      <c r="E98" s="98"/>
      <c r="F98" s="98"/>
      <c r="G98" s="16"/>
      <c r="H98" s="16"/>
      <c r="I98" s="16"/>
      <c r="J98" s="16"/>
      <c r="K98" s="16"/>
      <c r="L98" s="16"/>
      <c r="M98" s="16"/>
      <c r="N98" s="16"/>
      <c r="O98" s="16"/>
      <c r="P98" s="16"/>
      <c r="Q98" s="16"/>
      <c r="R98" s="16"/>
      <c r="S98" s="16"/>
      <c r="T98" s="16"/>
      <c r="U98" s="16"/>
      <c r="V98" s="16"/>
      <c r="W98" s="16"/>
      <c r="X98" s="16"/>
      <c r="Y98" s="16"/>
      <c r="Z98" s="16"/>
    </row>
    <row r="99">
      <c r="A99" s="86"/>
      <c r="B99" s="87"/>
      <c r="C99" s="93"/>
      <c r="D99" s="98"/>
      <c r="E99" s="98"/>
      <c r="F99" s="98"/>
      <c r="G99" s="16"/>
      <c r="H99" s="16"/>
      <c r="I99" s="16"/>
      <c r="J99" s="16"/>
      <c r="K99" s="16"/>
      <c r="L99" s="16"/>
      <c r="M99" s="16"/>
      <c r="N99" s="16"/>
      <c r="O99" s="16"/>
      <c r="P99" s="16"/>
      <c r="Q99" s="16"/>
      <c r="R99" s="16"/>
      <c r="S99" s="16"/>
      <c r="T99" s="16"/>
      <c r="U99" s="16"/>
      <c r="V99" s="16"/>
      <c r="W99" s="16"/>
      <c r="X99" s="16"/>
      <c r="Y99" s="16"/>
      <c r="Z99" s="16"/>
    </row>
    <row r="100">
      <c r="A100" s="86"/>
      <c r="B100" s="87"/>
      <c r="C100" s="93"/>
      <c r="D100" s="98"/>
      <c r="E100" s="98"/>
      <c r="F100" s="98"/>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93"/>
      <c r="D101" s="98"/>
      <c r="E101" s="98"/>
      <c r="F101" s="98"/>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93"/>
      <c r="D102" s="98"/>
      <c r="E102" s="98"/>
      <c r="F102" s="98"/>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93"/>
      <c r="D103" s="98"/>
      <c r="E103" s="98"/>
      <c r="F103" s="98"/>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93"/>
      <c r="D104" s="98"/>
      <c r="E104" s="98"/>
      <c r="F104" s="98"/>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93"/>
      <c r="D105" s="98"/>
      <c r="E105" s="98"/>
      <c r="F105" s="98"/>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93"/>
      <c r="D106" s="98"/>
      <c r="E106" s="98"/>
      <c r="F106" s="98"/>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93"/>
      <c r="D107" s="98"/>
      <c r="E107" s="98"/>
      <c r="F107" s="98"/>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93"/>
      <c r="D108" s="98"/>
      <c r="E108" s="98"/>
      <c r="F108" s="98"/>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93"/>
      <c r="D109" s="98"/>
      <c r="E109" s="98"/>
      <c r="F109" s="98"/>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93"/>
      <c r="D110" s="98"/>
      <c r="E110" s="98"/>
      <c r="F110" s="98"/>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93"/>
      <c r="D111" s="98"/>
      <c r="E111" s="98"/>
      <c r="F111" s="98"/>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93"/>
      <c r="D112" s="98"/>
      <c r="E112" s="98"/>
      <c r="F112" s="98"/>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93"/>
      <c r="D113" s="98"/>
      <c r="E113" s="98"/>
      <c r="F113" s="98"/>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93"/>
      <c r="D114" s="98"/>
      <c r="E114" s="98"/>
      <c r="F114" s="98"/>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93"/>
      <c r="D115" s="98"/>
      <c r="E115" s="98"/>
      <c r="F115" s="98"/>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93"/>
      <c r="D116" s="98"/>
      <c r="E116" s="98"/>
      <c r="F116" s="98"/>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93"/>
      <c r="D117" s="98"/>
      <c r="E117" s="98"/>
      <c r="F117" s="98"/>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93"/>
      <c r="D118" s="98"/>
      <c r="E118" s="98"/>
      <c r="F118" s="98"/>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93"/>
      <c r="D119" s="98"/>
      <c r="E119" s="98"/>
      <c r="F119" s="98"/>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93"/>
      <c r="D120" s="98"/>
      <c r="E120" s="98"/>
      <c r="F120" s="98"/>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93"/>
      <c r="D121" s="98"/>
      <c r="E121" s="98"/>
      <c r="F121" s="98"/>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93"/>
      <c r="D122" s="98"/>
      <c r="E122" s="98"/>
      <c r="F122" s="98"/>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93"/>
      <c r="D123" s="98"/>
      <c r="E123" s="98"/>
      <c r="F123" s="98"/>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93"/>
      <c r="D124" s="98"/>
      <c r="E124" s="98"/>
      <c r="F124" s="98"/>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93"/>
      <c r="D125" s="98"/>
      <c r="E125" s="98"/>
      <c r="F125" s="98"/>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93"/>
      <c r="D126" s="98"/>
      <c r="E126" s="98"/>
      <c r="F126" s="98"/>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93"/>
      <c r="D127" s="98"/>
      <c r="E127" s="98"/>
      <c r="F127" s="98"/>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93"/>
      <c r="D128" s="98"/>
      <c r="E128" s="98"/>
      <c r="F128" s="98"/>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93"/>
      <c r="D129" s="98"/>
      <c r="E129" s="98"/>
      <c r="F129" s="98"/>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93"/>
      <c r="D130" s="98"/>
      <c r="E130" s="98"/>
      <c r="F130" s="98"/>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93"/>
      <c r="D131" s="98"/>
      <c r="E131" s="98"/>
      <c r="F131" s="98"/>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93"/>
      <c r="D132" s="98"/>
      <c r="E132" s="98"/>
      <c r="F132" s="98"/>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93"/>
      <c r="D133" s="98"/>
      <c r="E133" s="98"/>
      <c r="F133" s="98"/>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93"/>
      <c r="D134" s="98"/>
      <c r="E134" s="98"/>
      <c r="F134" s="98"/>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93"/>
      <c r="D135" s="98"/>
      <c r="E135" s="98"/>
      <c r="F135" s="98"/>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93"/>
      <c r="D136" s="98"/>
      <c r="E136" s="98"/>
      <c r="F136" s="98"/>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93"/>
      <c r="D137" s="98"/>
      <c r="E137" s="98"/>
      <c r="F137" s="98"/>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93"/>
      <c r="D138" s="98"/>
      <c r="E138" s="98"/>
      <c r="F138" s="98"/>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93"/>
      <c r="D139" s="98"/>
      <c r="E139" s="98"/>
      <c r="F139" s="98"/>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93"/>
      <c r="D140" s="98"/>
      <c r="E140" s="98"/>
      <c r="F140" s="98"/>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93"/>
      <c r="D141" s="98"/>
      <c r="E141" s="98"/>
      <c r="F141" s="98"/>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93"/>
      <c r="D142" s="98"/>
      <c r="E142" s="98"/>
      <c r="F142" s="98"/>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93"/>
      <c r="D143" s="98"/>
      <c r="E143" s="98"/>
      <c r="F143" s="98"/>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93"/>
      <c r="D144" s="98"/>
      <c r="E144" s="98"/>
      <c r="F144" s="98"/>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93"/>
      <c r="D145" s="98"/>
      <c r="E145" s="98"/>
      <c r="F145" s="98"/>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93"/>
      <c r="D146" s="98"/>
      <c r="E146" s="98"/>
      <c r="F146" s="98"/>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93"/>
      <c r="D147" s="98"/>
      <c r="E147" s="98"/>
      <c r="F147" s="98"/>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93"/>
      <c r="D148" s="98"/>
      <c r="E148" s="98"/>
      <c r="F148" s="98"/>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93"/>
      <c r="D149" s="98"/>
      <c r="E149" s="98"/>
      <c r="F149" s="98"/>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93"/>
      <c r="D150" s="98"/>
      <c r="E150" s="98"/>
      <c r="F150" s="98"/>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93"/>
      <c r="D151" s="98"/>
      <c r="E151" s="98"/>
      <c r="F151" s="98"/>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93"/>
      <c r="D152" s="98"/>
      <c r="E152" s="98"/>
      <c r="F152" s="98"/>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93"/>
      <c r="D153" s="98"/>
      <c r="E153" s="98"/>
      <c r="F153" s="98"/>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93"/>
      <c r="D154" s="98"/>
      <c r="E154" s="98"/>
      <c r="F154" s="98"/>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93"/>
      <c r="D155" s="98"/>
      <c r="E155" s="98"/>
      <c r="F155" s="98"/>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93"/>
      <c r="D156" s="98"/>
      <c r="E156" s="98"/>
      <c r="F156" s="98"/>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93"/>
      <c r="D157" s="98"/>
      <c r="E157" s="98"/>
      <c r="F157" s="98"/>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93"/>
      <c r="D158" s="98"/>
      <c r="E158" s="98"/>
      <c r="F158" s="98"/>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93"/>
      <c r="D159" s="98"/>
      <c r="E159" s="98"/>
      <c r="F159" s="98"/>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93"/>
      <c r="D160" s="98"/>
      <c r="E160" s="98"/>
      <c r="F160" s="98"/>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93"/>
      <c r="D161" s="98"/>
      <c r="E161" s="98"/>
      <c r="F161" s="98"/>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93"/>
      <c r="D162" s="98"/>
      <c r="E162" s="98"/>
      <c r="F162" s="98"/>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93"/>
      <c r="D163" s="98"/>
      <c r="E163" s="98"/>
      <c r="F163" s="98"/>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93"/>
      <c r="D164" s="98"/>
      <c r="E164" s="98"/>
      <c r="F164" s="98"/>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93"/>
      <c r="D165" s="98"/>
      <c r="E165" s="98"/>
      <c r="F165" s="98"/>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93"/>
      <c r="D166" s="98"/>
      <c r="E166" s="98"/>
      <c r="F166" s="98"/>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93"/>
      <c r="D167" s="98"/>
      <c r="E167" s="98"/>
      <c r="F167" s="98"/>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93"/>
      <c r="D168" s="98"/>
      <c r="E168" s="98"/>
      <c r="F168" s="98"/>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93"/>
      <c r="D169" s="98"/>
      <c r="E169" s="98"/>
      <c r="F169" s="98"/>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93"/>
      <c r="D170" s="98"/>
      <c r="E170" s="98"/>
      <c r="F170" s="98"/>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93"/>
      <c r="D171" s="98"/>
      <c r="E171" s="98"/>
      <c r="F171" s="98"/>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93"/>
      <c r="D172" s="98"/>
      <c r="E172" s="98"/>
      <c r="F172" s="98"/>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93"/>
      <c r="D173" s="98"/>
      <c r="E173" s="98"/>
      <c r="F173" s="98"/>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93"/>
      <c r="D174" s="98"/>
      <c r="E174" s="98"/>
      <c r="F174" s="98"/>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93"/>
      <c r="D175" s="98"/>
      <c r="E175" s="98"/>
      <c r="F175" s="98"/>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93"/>
      <c r="D176" s="98"/>
      <c r="E176" s="98"/>
      <c r="F176" s="98"/>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93"/>
      <c r="D177" s="98"/>
      <c r="E177" s="98"/>
      <c r="F177" s="98"/>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93"/>
      <c r="D178" s="98"/>
      <c r="E178" s="98"/>
      <c r="F178" s="98"/>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93"/>
      <c r="D179" s="98"/>
      <c r="E179" s="98"/>
      <c r="F179" s="98"/>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93"/>
      <c r="D180" s="98"/>
      <c r="E180" s="98"/>
      <c r="F180" s="98"/>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93"/>
      <c r="D181" s="98"/>
      <c r="E181" s="98"/>
      <c r="F181" s="98"/>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93"/>
      <c r="D182" s="98"/>
      <c r="E182" s="98"/>
      <c r="F182" s="98"/>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93"/>
      <c r="D183" s="98"/>
      <c r="E183" s="98"/>
      <c r="F183" s="98"/>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93"/>
      <c r="D184" s="98"/>
      <c r="E184" s="98"/>
      <c r="F184" s="98"/>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93"/>
      <c r="D185" s="98"/>
      <c r="E185" s="98"/>
      <c r="F185" s="98"/>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93"/>
      <c r="D186" s="98"/>
      <c r="E186" s="98"/>
      <c r="F186" s="98"/>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93"/>
      <c r="D187" s="98"/>
      <c r="E187" s="98"/>
      <c r="F187" s="98"/>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93"/>
      <c r="D188" s="98"/>
      <c r="E188" s="98"/>
      <c r="F188" s="98"/>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93"/>
      <c r="D189" s="98"/>
      <c r="E189" s="98"/>
      <c r="F189" s="98"/>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93"/>
      <c r="D190" s="98"/>
      <c r="E190" s="98"/>
      <c r="F190" s="98"/>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93"/>
      <c r="D191" s="98"/>
      <c r="E191" s="98"/>
      <c r="F191" s="98"/>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93"/>
      <c r="D192" s="98"/>
      <c r="E192" s="98"/>
      <c r="F192" s="98"/>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93"/>
      <c r="D193" s="98"/>
      <c r="E193" s="98"/>
      <c r="F193" s="98"/>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93"/>
      <c r="D194" s="98"/>
      <c r="E194" s="98"/>
      <c r="F194" s="98"/>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93"/>
      <c r="D195" s="98"/>
      <c r="E195" s="98"/>
      <c r="F195" s="98"/>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93"/>
      <c r="D196" s="98"/>
      <c r="E196" s="98"/>
      <c r="F196" s="98"/>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93"/>
      <c r="D197" s="98"/>
      <c r="E197" s="98"/>
      <c r="F197" s="98"/>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93"/>
      <c r="D198" s="98"/>
      <c r="E198" s="98"/>
      <c r="F198" s="98"/>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93"/>
      <c r="D199" s="98"/>
      <c r="E199" s="98"/>
      <c r="F199" s="98"/>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93"/>
      <c r="D200" s="98"/>
      <c r="E200" s="98"/>
      <c r="F200" s="98"/>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93"/>
      <c r="D201" s="98"/>
      <c r="E201" s="98"/>
      <c r="F201" s="98"/>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93"/>
      <c r="D202" s="98"/>
      <c r="E202" s="98"/>
      <c r="F202" s="98"/>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93"/>
      <c r="D203" s="98"/>
      <c r="E203" s="98"/>
      <c r="F203" s="98"/>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93"/>
      <c r="D204" s="98"/>
      <c r="E204" s="98"/>
      <c r="F204" s="98"/>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93"/>
      <c r="D205" s="98"/>
      <c r="E205" s="98"/>
      <c r="F205" s="98"/>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93"/>
      <c r="D206" s="98"/>
      <c r="E206" s="98"/>
      <c r="F206" s="98"/>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93"/>
      <c r="D207" s="98"/>
      <c r="E207" s="98"/>
      <c r="F207" s="98"/>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93"/>
      <c r="D208" s="98"/>
      <c r="E208" s="98"/>
      <c r="F208" s="98"/>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93"/>
      <c r="D209" s="98"/>
      <c r="E209" s="98"/>
      <c r="F209" s="98"/>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93"/>
      <c r="D210" s="98"/>
      <c r="E210" s="98"/>
      <c r="F210" s="98"/>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93"/>
      <c r="D211" s="98"/>
      <c r="E211" s="98"/>
      <c r="F211" s="98"/>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93"/>
      <c r="D212" s="98"/>
      <c r="E212" s="98"/>
      <c r="F212" s="98"/>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93"/>
      <c r="D213" s="98"/>
      <c r="E213" s="98"/>
      <c r="F213" s="98"/>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93"/>
      <c r="D214" s="98"/>
      <c r="E214" s="98"/>
      <c r="F214" s="98"/>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93"/>
      <c r="D215" s="98"/>
      <c r="E215" s="98"/>
      <c r="F215" s="98"/>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93"/>
      <c r="D216" s="98"/>
      <c r="E216" s="98"/>
      <c r="F216" s="98"/>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93"/>
      <c r="D217" s="98"/>
      <c r="E217" s="98"/>
      <c r="F217" s="98"/>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93"/>
      <c r="D218" s="98"/>
      <c r="E218" s="98"/>
      <c r="F218" s="98"/>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93"/>
      <c r="D219" s="98"/>
      <c r="E219" s="98"/>
      <c r="F219" s="98"/>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93"/>
      <c r="D220" s="98"/>
      <c r="E220" s="98"/>
      <c r="F220" s="98"/>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93"/>
      <c r="D221" s="98"/>
      <c r="E221" s="98"/>
      <c r="F221" s="98"/>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93"/>
      <c r="D222" s="98"/>
      <c r="E222" s="98"/>
      <c r="F222" s="98"/>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93"/>
      <c r="D223" s="98"/>
      <c r="E223" s="98"/>
      <c r="F223" s="98"/>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93"/>
      <c r="D224" s="98"/>
      <c r="E224" s="98"/>
      <c r="F224" s="98"/>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93"/>
      <c r="D225" s="98"/>
      <c r="E225" s="98"/>
      <c r="F225" s="98"/>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93"/>
      <c r="D226" s="98"/>
      <c r="E226" s="98"/>
      <c r="F226" s="98"/>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93"/>
      <c r="D227" s="98"/>
      <c r="E227" s="98"/>
      <c r="F227" s="98"/>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93"/>
      <c r="D228" s="98"/>
      <c r="E228" s="98"/>
      <c r="F228" s="98"/>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93"/>
      <c r="D229" s="98"/>
      <c r="E229" s="98"/>
      <c r="F229" s="98"/>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93"/>
      <c r="D230" s="98"/>
      <c r="E230" s="98"/>
      <c r="F230" s="98"/>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93"/>
      <c r="D231" s="98"/>
      <c r="E231" s="98"/>
      <c r="F231" s="98"/>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93"/>
      <c r="D232" s="98"/>
      <c r="E232" s="98"/>
      <c r="F232" s="98"/>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93"/>
      <c r="D233" s="98"/>
      <c r="E233" s="98"/>
      <c r="F233" s="98"/>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93"/>
      <c r="D234" s="98"/>
      <c r="E234" s="98"/>
      <c r="F234" s="98"/>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93"/>
      <c r="D235" s="98"/>
      <c r="E235" s="98"/>
      <c r="F235" s="98"/>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93"/>
      <c r="D236" s="98"/>
      <c r="E236" s="98"/>
      <c r="F236" s="98"/>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93"/>
      <c r="D237" s="98"/>
      <c r="E237" s="98"/>
      <c r="F237" s="98"/>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93"/>
      <c r="D238" s="98"/>
      <c r="E238" s="98"/>
      <c r="F238" s="98"/>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93"/>
      <c r="D239" s="98"/>
      <c r="E239" s="98"/>
      <c r="F239" s="98"/>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93"/>
      <c r="D240" s="98"/>
      <c r="E240" s="98"/>
      <c r="F240" s="98"/>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93"/>
      <c r="D241" s="98"/>
      <c r="E241" s="98"/>
      <c r="F241" s="98"/>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93"/>
      <c r="D242" s="98"/>
      <c r="E242" s="98"/>
      <c r="F242" s="98"/>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93"/>
      <c r="D243" s="98"/>
      <c r="E243" s="98"/>
      <c r="F243" s="98"/>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93"/>
      <c r="D244" s="98"/>
      <c r="E244" s="98"/>
      <c r="F244" s="98"/>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93"/>
      <c r="D245" s="98"/>
      <c r="E245" s="98"/>
      <c r="F245" s="98"/>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93"/>
      <c r="D246" s="98"/>
      <c r="E246" s="98"/>
      <c r="F246" s="98"/>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93"/>
      <c r="D247" s="98"/>
      <c r="E247" s="98"/>
      <c r="F247" s="98"/>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93"/>
      <c r="D248" s="98"/>
      <c r="E248" s="98"/>
      <c r="F248" s="98"/>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93"/>
      <c r="D249" s="98"/>
      <c r="E249" s="98"/>
      <c r="F249" s="98"/>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93"/>
      <c r="D250" s="98"/>
      <c r="E250" s="98"/>
      <c r="F250" s="98"/>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93"/>
      <c r="D251" s="98"/>
      <c r="E251" s="98"/>
      <c r="F251" s="98"/>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93"/>
      <c r="D252" s="98"/>
      <c r="E252" s="98"/>
      <c r="F252" s="98"/>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93"/>
      <c r="D253" s="98"/>
      <c r="E253" s="98"/>
      <c r="F253" s="98"/>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93"/>
      <c r="D254" s="98"/>
      <c r="E254" s="98"/>
      <c r="F254" s="98"/>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93"/>
      <c r="D255" s="98"/>
      <c r="E255" s="98"/>
      <c r="F255" s="98"/>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93"/>
      <c r="D256" s="98"/>
      <c r="E256" s="98"/>
      <c r="F256" s="98"/>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93"/>
      <c r="D257" s="98"/>
      <c r="E257" s="98"/>
      <c r="F257" s="98"/>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93"/>
      <c r="D258" s="98"/>
      <c r="E258" s="98"/>
      <c r="F258" s="98"/>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93"/>
      <c r="D259" s="98"/>
      <c r="E259" s="98"/>
      <c r="F259" s="98"/>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93"/>
      <c r="D260" s="98"/>
      <c r="E260" s="98"/>
      <c r="F260" s="98"/>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93"/>
      <c r="D261" s="98"/>
      <c r="E261" s="98"/>
      <c r="F261" s="98"/>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93"/>
      <c r="D262" s="98"/>
      <c r="E262" s="98"/>
      <c r="F262" s="98"/>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93"/>
      <c r="D263" s="98"/>
      <c r="E263" s="98"/>
      <c r="F263" s="98"/>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93"/>
      <c r="D264" s="98"/>
      <c r="E264" s="98"/>
      <c r="F264" s="98"/>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93"/>
      <c r="D265" s="98"/>
      <c r="E265" s="98"/>
      <c r="F265" s="98"/>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93"/>
      <c r="D266" s="98"/>
      <c r="E266" s="98"/>
      <c r="F266" s="98"/>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93"/>
      <c r="D267" s="98"/>
      <c r="E267" s="98"/>
      <c r="F267" s="98"/>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93"/>
      <c r="D268" s="98"/>
      <c r="E268" s="98"/>
      <c r="F268" s="98"/>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93"/>
      <c r="D269" s="98"/>
      <c r="E269" s="98"/>
      <c r="F269" s="98"/>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93"/>
      <c r="D270" s="98"/>
      <c r="E270" s="98"/>
      <c r="F270" s="98"/>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93"/>
      <c r="D271" s="98"/>
      <c r="E271" s="98"/>
      <c r="F271" s="98"/>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93"/>
      <c r="D272" s="98"/>
      <c r="E272" s="98"/>
      <c r="F272" s="98"/>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93"/>
      <c r="D273" s="98"/>
      <c r="E273" s="98"/>
      <c r="F273" s="98"/>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93"/>
      <c r="D274" s="98"/>
      <c r="E274" s="98"/>
      <c r="F274" s="98"/>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93"/>
      <c r="D275" s="98"/>
      <c r="E275" s="98"/>
      <c r="F275" s="98"/>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93"/>
      <c r="D276" s="98"/>
      <c r="E276" s="98"/>
      <c r="F276" s="98"/>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93"/>
      <c r="D277" s="98"/>
      <c r="E277" s="98"/>
      <c r="F277" s="98"/>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93"/>
      <c r="D278" s="98"/>
      <c r="E278" s="98"/>
      <c r="F278" s="98"/>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93"/>
      <c r="D279" s="98"/>
      <c r="E279" s="98"/>
      <c r="F279" s="98"/>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93"/>
      <c r="D280" s="98"/>
      <c r="E280" s="98"/>
      <c r="F280" s="98"/>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93"/>
      <c r="D281" s="98"/>
      <c r="E281" s="98"/>
      <c r="F281" s="98"/>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93"/>
      <c r="D282" s="98"/>
      <c r="E282" s="98"/>
      <c r="F282" s="98"/>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93"/>
      <c r="D283" s="98"/>
      <c r="E283" s="98"/>
      <c r="F283" s="98"/>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93"/>
      <c r="D284" s="98"/>
      <c r="E284" s="98"/>
      <c r="F284" s="98"/>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93"/>
      <c r="D285" s="98"/>
      <c r="E285" s="98"/>
      <c r="F285" s="98"/>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93"/>
      <c r="D286" s="98"/>
      <c r="E286" s="98"/>
      <c r="F286" s="98"/>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93"/>
      <c r="D287" s="98"/>
      <c r="E287" s="98"/>
      <c r="F287" s="98"/>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93"/>
      <c r="D288" s="98"/>
      <c r="E288" s="98"/>
      <c r="F288" s="98"/>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93"/>
      <c r="D289" s="98"/>
      <c r="E289" s="98"/>
      <c r="F289" s="98"/>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93"/>
      <c r="D290" s="98"/>
      <c r="E290" s="98"/>
      <c r="F290" s="98"/>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93"/>
      <c r="D291" s="98"/>
      <c r="E291" s="98"/>
      <c r="F291" s="98"/>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93"/>
      <c r="D292" s="98"/>
      <c r="E292" s="98"/>
      <c r="F292" s="98"/>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93"/>
      <c r="D293" s="98"/>
      <c r="E293" s="98"/>
      <c r="F293" s="98"/>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93"/>
      <c r="D294" s="98"/>
      <c r="E294" s="98"/>
      <c r="F294" s="98"/>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93"/>
      <c r="D295" s="98"/>
      <c r="E295" s="98"/>
      <c r="F295" s="98"/>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93"/>
      <c r="D296" s="98"/>
      <c r="E296" s="98"/>
      <c r="F296" s="98"/>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93"/>
      <c r="D297" s="98"/>
      <c r="E297" s="98"/>
      <c r="F297" s="98"/>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93"/>
      <c r="D298" s="98"/>
      <c r="E298" s="98"/>
      <c r="F298" s="98"/>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93"/>
      <c r="D299" s="98"/>
      <c r="E299" s="98"/>
      <c r="F299" s="98"/>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93"/>
      <c r="D300" s="98"/>
      <c r="E300" s="98"/>
      <c r="F300" s="98"/>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93"/>
      <c r="D301" s="98"/>
      <c r="E301" s="98"/>
      <c r="F301" s="98"/>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93"/>
      <c r="D302" s="98"/>
      <c r="E302" s="98"/>
      <c r="F302" s="98"/>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93"/>
      <c r="D303" s="98"/>
      <c r="E303" s="98"/>
      <c r="F303" s="98"/>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93"/>
      <c r="D304" s="98"/>
      <c r="E304" s="98"/>
      <c r="F304" s="98"/>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93"/>
      <c r="D305" s="98"/>
      <c r="E305" s="98"/>
      <c r="F305" s="98"/>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93"/>
      <c r="D306" s="98"/>
      <c r="E306" s="98"/>
      <c r="F306" s="98"/>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93"/>
      <c r="D307" s="98"/>
      <c r="E307" s="98"/>
      <c r="F307" s="98"/>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93"/>
      <c r="D308" s="98"/>
      <c r="E308" s="98"/>
      <c r="F308" s="98"/>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93"/>
      <c r="D309" s="98"/>
      <c r="E309" s="98"/>
      <c r="F309" s="98"/>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93"/>
      <c r="D310" s="98"/>
      <c r="E310" s="98"/>
      <c r="F310" s="98"/>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93"/>
      <c r="D311" s="98"/>
      <c r="E311" s="98"/>
      <c r="F311" s="98"/>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93"/>
      <c r="D312" s="98"/>
      <c r="E312" s="98"/>
      <c r="F312" s="98"/>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93"/>
      <c r="D313" s="98"/>
      <c r="E313" s="98"/>
      <c r="F313" s="98"/>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93"/>
      <c r="D314" s="98"/>
      <c r="E314" s="98"/>
      <c r="F314" s="98"/>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93"/>
      <c r="D315" s="98"/>
      <c r="E315" s="98"/>
      <c r="F315" s="98"/>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93"/>
      <c r="D316" s="98"/>
      <c r="E316" s="98"/>
      <c r="F316" s="98"/>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93"/>
      <c r="D317" s="98"/>
      <c r="E317" s="98"/>
      <c r="F317" s="98"/>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93"/>
      <c r="D318" s="98"/>
      <c r="E318" s="98"/>
      <c r="F318" s="98"/>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93"/>
      <c r="D319" s="98"/>
      <c r="E319" s="98"/>
      <c r="F319" s="98"/>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93"/>
      <c r="D320" s="98"/>
      <c r="E320" s="98"/>
      <c r="F320" s="98"/>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93"/>
      <c r="D321" s="98"/>
      <c r="E321" s="98"/>
      <c r="F321" s="98"/>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93"/>
      <c r="D322" s="98"/>
      <c r="E322" s="98"/>
      <c r="F322" s="98"/>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93"/>
      <c r="D323" s="98"/>
      <c r="E323" s="98"/>
      <c r="F323" s="98"/>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93"/>
      <c r="D324" s="98"/>
      <c r="E324" s="98"/>
      <c r="F324" s="98"/>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93"/>
      <c r="D325" s="98"/>
      <c r="E325" s="98"/>
      <c r="F325" s="98"/>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93"/>
      <c r="D326" s="98"/>
      <c r="E326" s="98"/>
      <c r="F326" s="98"/>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93"/>
      <c r="D327" s="98"/>
      <c r="E327" s="98"/>
      <c r="F327" s="98"/>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93"/>
      <c r="D328" s="98"/>
      <c r="E328" s="98"/>
      <c r="F328" s="98"/>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93"/>
      <c r="D329" s="98"/>
      <c r="E329" s="98"/>
      <c r="F329" s="98"/>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93"/>
      <c r="D330" s="98"/>
      <c r="E330" s="98"/>
      <c r="F330" s="98"/>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93"/>
      <c r="D331" s="98"/>
      <c r="E331" s="98"/>
      <c r="F331" s="98"/>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93"/>
      <c r="D332" s="98"/>
      <c r="E332" s="98"/>
      <c r="F332" s="98"/>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93"/>
      <c r="D333" s="98"/>
      <c r="E333" s="98"/>
      <c r="F333" s="98"/>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93"/>
      <c r="D334" s="98"/>
      <c r="E334" s="98"/>
      <c r="F334" s="98"/>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93"/>
      <c r="D335" s="98"/>
      <c r="E335" s="98"/>
      <c r="F335" s="98"/>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93"/>
      <c r="D336" s="98"/>
      <c r="E336" s="98"/>
      <c r="F336" s="98"/>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93"/>
      <c r="D337" s="98"/>
      <c r="E337" s="98"/>
      <c r="F337" s="98"/>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93"/>
      <c r="D338" s="98"/>
      <c r="E338" s="98"/>
      <c r="F338" s="98"/>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93"/>
      <c r="D339" s="98"/>
      <c r="E339" s="98"/>
      <c r="F339" s="98"/>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93"/>
      <c r="D340" s="98"/>
      <c r="E340" s="98"/>
      <c r="F340" s="98"/>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93"/>
      <c r="D341" s="98"/>
      <c r="E341" s="98"/>
      <c r="F341" s="98"/>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93"/>
      <c r="D342" s="98"/>
      <c r="E342" s="98"/>
      <c r="F342" s="98"/>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93"/>
      <c r="D343" s="98"/>
      <c r="E343" s="98"/>
      <c r="F343" s="98"/>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93"/>
      <c r="D344" s="98"/>
      <c r="E344" s="98"/>
      <c r="F344" s="98"/>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93"/>
      <c r="D345" s="98"/>
      <c r="E345" s="98"/>
      <c r="F345" s="98"/>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93"/>
      <c r="D346" s="98"/>
      <c r="E346" s="98"/>
      <c r="F346" s="98"/>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93"/>
      <c r="D347" s="98"/>
      <c r="E347" s="98"/>
      <c r="F347" s="98"/>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93"/>
      <c r="D348" s="98"/>
      <c r="E348" s="98"/>
      <c r="F348" s="98"/>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93"/>
      <c r="D349" s="98"/>
      <c r="E349" s="98"/>
      <c r="F349" s="98"/>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93"/>
      <c r="D350" s="98"/>
      <c r="E350" s="98"/>
      <c r="F350" s="98"/>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93"/>
      <c r="D351" s="98"/>
      <c r="E351" s="98"/>
      <c r="F351" s="98"/>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93"/>
      <c r="D352" s="98"/>
      <c r="E352" s="98"/>
      <c r="F352" s="98"/>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93"/>
      <c r="D353" s="98"/>
      <c r="E353" s="98"/>
      <c r="F353" s="98"/>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93"/>
      <c r="D354" s="98"/>
      <c r="E354" s="98"/>
      <c r="F354" s="98"/>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93"/>
      <c r="D355" s="98"/>
      <c r="E355" s="98"/>
      <c r="F355" s="98"/>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93"/>
      <c r="D356" s="98"/>
      <c r="E356" s="98"/>
      <c r="F356" s="98"/>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93"/>
      <c r="D357" s="98"/>
      <c r="E357" s="98"/>
      <c r="F357" s="98"/>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93"/>
      <c r="D358" s="98"/>
      <c r="E358" s="98"/>
      <c r="F358" s="98"/>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93"/>
      <c r="D359" s="98"/>
      <c r="E359" s="98"/>
      <c r="F359" s="98"/>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93"/>
      <c r="D360" s="98"/>
      <c r="E360" s="98"/>
      <c r="F360" s="98"/>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93"/>
      <c r="D361" s="98"/>
      <c r="E361" s="98"/>
      <c r="F361" s="98"/>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93"/>
      <c r="D362" s="98"/>
      <c r="E362" s="98"/>
      <c r="F362" s="98"/>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93"/>
      <c r="D363" s="98"/>
      <c r="E363" s="98"/>
      <c r="F363" s="98"/>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93"/>
      <c r="D364" s="98"/>
      <c r="E364" s="98"/>
      <c r="F364" s="98"/>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93"/>
      <c r="D365" s="98"/>
      <c r="E365" s="98"/>
      <c r="F365" s="98"/>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93"/>
      <c r="D366" s="98"/>
      <c r="E366" s="98"/>
      <c r="F366" s="98"/>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93"/>
      <c r="D367" s="98"/>
      <c r="E367" s="98"/>
      <c r="F367" s="98"/>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93"/>
      <c r="D368" s="98"/>
      <c r="E368" s="98"/>
      <c r="F368" s="98"/>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93"/>
      <c r="D369" s="98"/>
      <c r="E369" s="98"/>
      <c r="F369" s="98"/>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93"/>
      <c r="D370" s="98"/>
      <c r="E370" s="98"/>
      <c r="F370" s="98"/>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93"/>
      <c r="D371" s="98"/>
      <c r="E371" s="98"/>
      <c r="F371" s="98"/>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93"/>
      <c r="D372" s="98"/>
      <c r="E372" s="98"/>
      <c r="F372" s="98"/>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93"/>
      <c r="D373" s="98"/>
      <c r="E373" s="98"/>
      <c r="F373" s="98"/>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93"/>
      <c r="D374" s="98"/>
      <c r="E374" s="98"/>
      <c r="F374" s="98"/>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93"/>
      <c r="D375" s="98"/>
      <c r="E375" s="98"/>
      <c r="F375" s="98"/>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93"/>
      <c r="D376" s="98"/>
      <c r="E376" s="98"/>
      <c r="F376" s="98"/>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93"/>
      <c r="D377" s="98"/>
      <c r="E377" s="98"/>
      <c r="F377" s="98"/>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93"/>
      <c r="D378" s="98"/>
      <c r="E378" s="98"/>
      <c r="F378" s="98"/>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93"/>
      <c r="D379" s="98"/>
      <c r="E379" s="98"/>
      <c r="F379" s="98"/>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93"/>
      <c r="D380" s="98"/>
      <c r="E380" s="98"/>
      <c r="F380" s="98"/>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93"/>
      <c r="D381" s="98"/>
      <c r="E381" s="98"/>
      <c r="F381" s="98"/>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93"/>
      <c r="D382" s="98"/>
      <c r="E382" s="98"/>
      <c r="F382" s="98"/>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93"/>
      <c r="D383" s="98"/>
      <c r="E383" s="98"/>
      <c r="F383" s="98"/>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93"/>
      <c r="D384" s="98"/>
      <c r="E384" s="98"/>
      <c r="F384" s="98"/>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93"/>
      <c r="D385" s="98"/>
      <c r="E385" s="98"/>
      <c r="F385" s="98"/>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93"/>
      <c r="D386" s="98"/>
      <c r="E386" s="98"/>
      <c r="F386" s="98"/>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93"/>
      <c r="D387" s="98"/>
      <c r="E387" s="98"/>
      <c r="F387" s="98"/>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93"/>
      <c r="D388" s="98"/>
      <c r="E388" s="98"/>
      <c r="F388" s="98"/>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93"/>
      <c r="D389" s="98"/>
      <c r="E389" s="98"/>
      <c r="F389" s="98"/>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93"/>
      <c r="D390" s="98"/>
      <c r="E390" s="98"/>
      <c r="F390" s="98"/>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93"/>
      <c r="D391" s="98"/>
      <c r="E391" s="98"/>
      <c r="F391" s="98"/>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93"/>
      <c r="D392" s="98"/>
      <c r="E392" s="98"/>
      <c r="F392" s="98"/>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93"/>
      <c r="D393" s="98"/>
      <c r="E393" s="98"/>
      <c r="F393" s="98"/>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93"/>
      <c r="D394" s="98"/>
      <c r="E394" s="98"/>
      <c r="F394" s="98"/>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93"/>
      <c r="D395" s="98"/>
      <c r="E395" s="98"/>
      <c r="F395" s="98"/>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93"/>
      <c r="D396" s="98"/>
      <c r="E396" s="98"/>
      <c r="F396" s="98"/>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93"/>
      <c r="D397" s="98"/>
      <c r="E397" s="98"/>
      <c r="F397" s="98"/>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93"/>
      <c r="D398" s="98"/>
      <c r="E398" s="98"/>
      <c r="F398" s="98"/>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93"/>
      <c r="D399" s="98"/>
      <c r="E399" s="98"/>
      <c r="F399" s="98"/>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93"/>
      <c r="D400" s="98"/>
      <c r="E400" s="98"/>
      <c r="F400" s="98"/>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93"/>
      <c r="D401" s="98"/>
      <c r="E401" s="98"/>
      <c r="F401" s="98"/>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93"/>
      <c r="D402" s="98"/>
      <c r="E402" s="98"/>
      <c r="F402" s="98"/>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93"/>
      <c r="D403" s="98"/>
      <c r="E403" s="98"/>
      <c r="F403" s="98"/>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93"/>
      <c r="D404" s="98"/>
      <c r="E404" s="98"/>
      <c r="F404" s="98"/>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93"/>
      <c r="D405" s="98"/>
      <c r="E405" s="98"/>
      <c r="F405" s="98"/>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93"/>
      <c r="D406" s="98"/>
      <c r="E406" s="98"/>
      <c r="F406" s="98"/>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93"/>
      <c r="D407" s="98"/>
      <c r="E407" s="98"/>
      <c r="F407" s="98"/>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93"/>
      <c r="D408" s="98"/>
      <c r="E408" s="98"/>
      <c r="F408" s="98"/>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93"/>
      <c r="D409" s="98"/>
      <c r="E409" s="98"/>
      <c r="F409" s="98"/>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93"/>
      <c r="D410" s="98"/>
      <c r="E410" s="98"/>
      <c r="F410" s="98"/>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93"/>
      <c r="D411" s="98"/>
      <c r="E411" s="98"/>
      <c r="F411" s="98"/>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93"/>
      <c r="D412" s="98"/>
      <c r="E412" s="98"/>
      <c r="F412" s="98"/>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93"/>
      <c r="D413" s="98"/>
      <c r="E413" s="98"/>
      <c r="F413" s="98"/>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93"/>
      <c r="D414" s="98"/>
      <c r="E414" s="98"/>
      <c r="F414" s="98"/>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93"/>
      <c r="D415" s="98"/>
      <c r="E415" s="98"/>
      <c r="F415" s="98"/>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93"/>
      <c r="D416" s="98"/>
      <c r="E416" s="98"/>
      <c r="F416" s="98"/>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93"/>
      <c r="D417" s="98"/>
      <c r="E417" s="98"/>
      <c r="F417" s="98"/>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93"/>
      <c r="D418" s="98"/>
      <c r="E418" s="98"/>
      <c r="F418" s="98"/>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93"/>
      <c r="D419" s="98"/>
      <c r="E419" s="98"/>
      <c r="F419" s="98"/>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93"/>
      <c r="D420" s="98"/>
      <c r="E420" s="98"/>
      <c r="F420" s="98"/>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93"/>
      <c r="D421" s="98"/>
      <c r="E421" s="98"/>
      <c r="F421" s="98"/>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93"/>
      <c r="D422" s="98"/>
      <c r="E422" s="98"/>
      <c r="F422" s="98"/>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93"/>
      <c r="D423" s="98"/>
      <c r="E423" s="98"/>
      <c r="F423" s="98"/>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93"/>
      <c r="D424" s="98"/>
      <c r="E424" s="98"/>
      <c r="F424" s="98"/>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93"/>
      <c r="D425" s="98"/>
      <c r="E425" s="98"/>
      <c r="F425" s="98"/>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93"/>
      <c r="D426" s="98"/>
      <c r="E426" s="98"/>
      <c r="F426" s="98"/>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93"/>
      <c r="D427" s="98"/>
      <c r="E427" s="98"/>
      <c r="F427" s="98"/>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93"/>
      <c r="D428" s="98"/>
      <c r="E428" s="98"/>
      <c r="F428" s="98"/>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93"/>
      <c r="D429" s="98"/>
      <c r="E429" s="98"/>
      <c r="F429" s="98"/>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93"/>
      <c r="D430" s="98"/>
      <c r="E430" s="98"/>
      <c r="F430" s="98"/>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93"/>
      <c r="D431" s="98"/>
      <c r="E431" s="98"/>
      <c r="F431" s="98"/>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93"/>
      <c r="D432" s="98"/>
      <c r="E432" s="98"/>
      <c r="F432" s="98"/>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93"/>
      <c r="D433" s="98"/>
      <c r="E433" s="98"/>
      <c r="F433" s="98"/>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93"/>
      <c r="D434" s="98"/>
      <c r="E434" s="98"/>
      <c r="F434" s="98"/>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93"/>
      <c r="D435" s="98"/>
      <c r="E435" s="98"/>
      <c r="F435" s="98"/>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93"/>
      <c r="D436" s="98"/>
      <c r="E436" s="98"/>
      <c r="F436" s="98"/>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93"/>
      <c r="D437" s="98"/>
      <c r="E437" s="98"/>
      <c r="F437" s="98"/>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93"/>
      <c r="D438" s="98"/>
      <c r="E438" s="98"/>
      <c r="F438" s="98"/>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93"/>
      <c r="D439" s="98"/>
      <c r="E439" s="98"/>
      <c r="F439" s="98"/>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93"/>
      <c r="D440" s="98"/>
      <c r="E440" s="98"/>
      <c r="F440" s="98"/>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93"/>
      <c r="D441" s="98"/>
      <c r="E441" s="98"/>
      <c r="F441" s="98"/>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93"/>
      <c r="D442" s="98"/>
      <c r="E442" s="98"/>
      <c r="F442" s="98"/>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93"/>
      <c r="D443" s="98"/>
      <c r="E443" s="98"/>
      <c r="F443" s="98"/>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93"/>
      <c r="D444" s="98"/>
      <c r="E444" s="98"/>
      <c r="F444" s="98"/>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93"/>
      <c r="D445" s="98"/>
      <c r="E445" s="98"/>
      <c r="F445" s="98"/>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93"/>
      <c r="D446" s="98"/>
      <c r="E446" s="98"/>
      <c r="F446" s="98"/>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93"/>
      <c r="D447" s="98"/>
      <c r="E447" s="98"/>
      <c r="F447" s="98"/>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93"/>
      <c r="D448" s="98"/>
      <c r="E448" s="98"/>
      <c r="F448" s="98"/>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93"/>
      <c r="D449" s="98"/>
      <c r="E449" s="98"/>
      <c r="F449" s="98"/>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93"/>
      <c r="D450" s="98"/>
      <c r="E450" s="98"/>
      <c r="F450" s="98"/>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93"/>
      <c r="D451" s="98"/>
      <c r="E451" s="98"/>
      <c r="F451" s="98"/>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93"/>
      <c r="D452" s="98"/>
      <c r="E452" s="98"/>
      <c r="F452" s="98"/>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93"/>
      <c r="D453" s="98"/>
      <c r="E453" s="98"/>
      <c r="F453" s="98"/>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93"/>
      <c r="D454" s="98"/>
      <c r="E454" s="98"/>
      <c r="F454" s="98"/>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93"/>
      <c r="D455" s="98"/>
      <c r="E455" s="98"/>
      <c r="F455" s="98"/>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93"/>
      <c r="D456" s="98"/>
      <c r="E456" s="98"/>
      <c r="F456" s="98"/>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93"/>
      <c r="D457" s="98"/>
      <c r="E457" s="98"/>
      <c r="F457" s="98"/>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93"/>
      <c r="D458" s="98"/>
      <c r="E458" s="98"/>
      <c r="F458" s="98"/>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93"/>
      <c r="D459" s="98"/>
      <c r="E459" s="98"/>
      <c r="F459" s="98"/>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93"/>
      <c r="D460" s="98"/>
      <c r="E460" s="98"/>
      <c r="F460" s="98"/>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93"/>
      <c r="D461" s="98"/>
      <c r="E461" s="98"/>
      <c r="F461" s="98"/>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93"/>
      <c r="D462" s="98"/>
      <c r="E462" s="98"/>
      <c r="F462" s="98"/>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93"/>
      <c r="D463" s="98"/>
      <c r="E463" s="98"/>
      <c r="F463" s="98"/>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93"/>
      <c r="D464" s="98"/>
      <c r="E464" s="98"/>
      <c r="F464" s="98"/>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93"/>
      <c r="D465" s="98"/>
      <c r="E465" s="98"/>
      <c r="F465" s="98"/>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93"/>
      <c r="D466" s="98"/>
      <c r="E466" s="98"/>
      <c r="F466" s="98"/>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93"/>
      <c r="D467" s="98"/>
      <c r="E467" s="98"/>
      <c r="F467" s="98"/>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93"/>
      <c r="D468" s="98"/>
      <c r="E468" s="98"/>
      <c r="F468" s="98"/>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93"/>
      <c r="D469" s="98"/>
      <c r="E469" s="98"/>
      <c r="F469" s="98"/>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93"/>
      <c r="D470" s="98"/>
      <c r="E470" s="98"/>
      <c r="F470" s="98"/>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93"/>
      <c r="D471" s="98"/>
      <c r="E471" s="98"/>
      <c r="F471" s="98"/>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93"/>
      <c r="D472" s="98"/>
      <c r="E472" s="98"/>
      <c r="F472" s="98"/>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93"/>
      <c r="D473" s="98"/>
      <c r="E473" s="98"/>
      <c r="F473" s="98"/>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93"/>
      <c r="D474" s="98"/>
      <c r="E474" s="98"/>
      <c r="F474" s="98"/>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93"/>
      <c r="D475" s="98"/>
      <c r="E475" s="98"/>
      <c r="F475" s="98"/>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93"/>
      <c r="D476" s="98"/>
      <c r="E476" s="98"/>
      <c r="F476" s="98"/>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93"/>
      <c r="D477" s="98"/>
      <c r="E477" s="98"/>
      <c r="F477" s="98"/>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93"/>
      <c r="D478" s="98"/>
      <c r="E478" s="98"/>
      <c r="F478" s="98"/>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93"/>
      <c r="D479" s="98"/>
      <c r="E479" s="98"/>
      <c r="F479" s="98"/>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93"/>
      <c r="D480" s="98"/>
      <c r="E480" s="98"/>
      <c r="F480" s="98"/>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93"/>
      <c r="D481" s="98"/>
      <c r="E481" s="98"/>
      <c r="F481" s="98"/>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93"/>
      <c r="D482" s="98"/>
      <c r="E482" s="98"/>
      <c r="F482" s="98"/>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93"/>
      <c r="D483" s="98"/>
      <c r="E483" s="98"/>
      <c r="F483" s="98"/>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93"/>
      <c r="D484" s="98"/>
      <c r="E484" s="98"/>
      <c r="F484" s="98"/>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93"/>
      <c r="D485" s="98"/>
      <c r="E485" s="98"/>
      <c r="F485" s="98"/>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93"/>
      <c r="D486" s="98"/>
      <c r="E486" s="98"/>
      <c r="F486" s="98"/>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93"/>
      <c r="D487" s="98"/>
      <c r="E487" s="98"/>
      <c r="F487" s="98"/>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93"/>
      <c r="D488" s="98"/>
      <c r="E488" s="98"/>
      <c r="F488" s="98"/>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93"/>
      <c r="D489" s="98"/>
      <c r="E489" s="98"/>
      <c r="F489" s="98"/>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93"/>
      <c r="D490" s="98"/>
      <c r="E490" s="98"/>
      <c r="F490" s="98"/>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93"/>
      <c r="D491" s="98"/>
      <c r="E491" s="98"/>
      <c r="F491" s="98"/>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93"/>
      <c r="D492" s="98"/>
      <c r="E492" s="98"/>
      <c r="F492" s="98"/>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93"/>
      <c r="D493" s="98"/>
      <c r="E493" s="98"/>
      <c r="F493" s="98"/>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93"/>
      <c r="D494" s="98"/>
      <c r="E494" s="98"/>
      <c r="F494" s="98"/>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93"/>
      <c r="D495" s="98"/>
      <c r="E495" s="98"/>
      <c r="F495" s="98"/>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93"/>
      <c r="D496" s="98"/>
      <c r="E496" s="98"/>
      <c r="F496" s="98"/>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93"/>
      <c r="D497" s="98"/>
      <c r="E497" s="98"/>
      <c r="F497" s="98"/>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93"/>
      <c r="D498" s="98"/>
      <c r="E498" s="98"/>
      <c r="F498" s="98"/>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93"/>
      <c r="D499" s="98"/>
      <c r="E499" s="98"/>
      <c r="F499" s="98"/>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93"/>
      <c r="D500" s="98"/>
      <c r="E500" s="98"/>
      <c r="F500" s="98"/>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93"/>
      <c r="D501" s="98"/>
      <c r="E501" s="98"/>
      <c r="F501" s="98"/>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93"/>
      <c r="D502" s="98"/>
      <c r="E502" s="98"/>
      <c r="F502" s="98"/>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93"/>
      <c r="D503" s="98"/>
      <c r="E503" s="98"/>
      <c r="F503" s="98"/>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93"/>
      <c r="D504" s="98"/>
      <c r="E504" s="98"/>
      <c r="F504" s="98"/>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93"/>
      <c r="D505" s="98"/>
      <c r="E505" s="98"/>
      <c r="F505" s="98"/>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93"/>
      <c r="D506" s="98"/>
      <c r="E506" s="98"/>
      <c r="F506" s="98"/>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93"/>
      <c r="D507" s="98"/>
      <c r="E507" s="98"/>
      <c r="F507" s="98"/>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93"/>
      <c r="D508" s="98"/>
      <c r="E508" s="98"/>
      <c r="F508" s="98"/>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93"/>
      <c r="D509" s="98"/>
      <c r="E509" s="98"/>
      <c r="F509" s="98"/>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93"/>
      <c r="D510" s="98"/>
      <c r="E510" s="98"/>
      <c r="F510" s="98"/>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93"/>
      <c r="D511" s="98"/>
      <c r="E511" s="98"/>
      <c r="F511" s="98"/>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93"/>
      <c r="D512" s="98"/>
      <c r="E512" s="98"/>
      <c r="F512" s="98"/>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93"/>
      <c r="D513" s="98"/>
      <c r="E513" s="98"/>
      <c r="F513" s="98"/>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93"/>
      <c r="D514" s="98"/>
      <c r="E514" s="98"/>
      <c r="F514" s="98"/>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93"/>
      <c r="D515" s="98"/>
      <c r="E515" s="98"/>
      <c r="F515" s="98"/>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93"/>
      <c r="D516" s="98"/>
      <c r="E516" s="98"/>
      <c r="F516" s="98"/>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93"/>
      <c r="D517" s="98"/>
      <c r="E517" s="98"/>
      <c r="F517" s="98"/>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93"/>
      <c r="D518" s="98"/>
      <c r="E518" s="98"/>
      <c r="F518" s="98"/>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93"/>
      <c r="D519" s="98"/>
      <c r="E519" s="98"/>
      <c r="F519" s="98"/>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93"/>
      <c r="D520" s="98"/>
      <c r="E520" s="98"/>
      <c r="F520" s="98"/>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93"/>
      <c r="D521" s="98"/>
      <c r="E521" s="98"/>
      <c r="F521" s="98"/>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93"/>
      <c r="D522" s="98"/>
      <c r="E522" s="98"/>
      <c r="F522" s="98"/>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93"/>
      <c r="D523" s="98"/>
      <c r="E523" s="98"/>
      <c r="F523" s="98"/>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93"/>
      <c r="D524" s="98"/>
      <c r="E524" s="98"/>
      <c r="F524" s="98"/>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93"/>
      <c r="D525" s="98"/>
      <c r="E525" s="98"/>
      <c r="F525" s="98"/>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93"/>
      <c r="D526" s="98"/>
      <c r="E526" s="98"/>
      <c r="F526" s="98"/>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93"/>
      <c r="D527" s="98"/>
      <c r="E527" s="98"/>
      <c r="F527" s="98"/>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93"/>
      <c r="D528" s="98"/>
      <c r="E528" s="98"/>
      <c r="F528" s="98"/>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93"/>
      <c r="D529" s="98"/>
      <c r="E529" s="98"/>
      <c r="F529" s="98"/>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93"/>
      <c r="D530" s="98"/>
      <c r="E530" s="98"/>
      <c r="F530" s="98"/>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93"/>
      <c r="D531" s="98"/>
      <c r="E531" s="98"/>
      <c r="F531" s="98"/>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93"/>
      <c r="D532" s="98"/>
      <c r="E532" s="98"/>
      <c r="F532" s="98"/>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93"/>
      <c r="D533" s="98"/>
      <c r="E533" s="98"/>
      <c r="F533" s="98"/>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93"/>
      <c r="D534" s="98"/>
      <c r="E534" s="98"/>
      <c r="F534" s="98"/>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93"/>
      <c r="D535" s="98"/>
      <c r="E535" s="98"/>
      <c r="F535" s="98"/>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93"/>
      <c r="D536" s="98"/>
      <c r="E536" s="98"/>
      <c r="F536" s="98"/>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93"/>
      <c r="D537" s="98"/>
      <c r="E537" s="98"/>
      <c r="F537" s="98"/>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93"/>
      <c r="D538" s="98"/>
      <c r="E538" s="98"/>
      <c r="F538" s="98"/>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93"/>
      <c r="D539" s="98"/>
      <c r="E539" s="98"/>
      <c r="F539" s="98"/>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93"/>
      <c r="D540" s="98"/>
      <c r="E540" s="98"/>
      <c r="F540" s="98"/>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93"/>
      <c r="D541" s="98"/>
      <c r="E541" s="98"/>
      <c r="F541" s="98"/>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93"/>
      <c r="D542" s="98"/>
      <c r="E542" s="98"/>
      <c r="F542" s="98"/>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93"/>
      <c r="D543" s="98"/>
      <c r="E543" s="98"/>
      <c r="F543" s="98"/>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93"/>
      <c r="D544" s="98"/>
      <c r="E544" s="98"/>
      <c r="F544" s="98"/>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93"/>
      <c r="D545" s="98"/>
      <c r="E545" s="98"/>
      <c r="F545" s="98"/>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93"/>
      <c r="D546" s="98"/>
      <c r="E546" s="98"/>
      <c r="F546" s="98"/>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93"/>
      <c r="D547" s="98"/>
      <c r="E547" s="98"/>
      <c r="F547" s="98"/>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93"/>
      <c r="D548" s="98"/>
      <c r="E548" s="98"/>
      <c r="F548" s="98"/>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93"/>
      <c r="D549" s="98"/>
      <c r="E549" s="98"/>
      <c r="F549" s="98"/>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93"/>
      <c r="D550" s="98"/>
      <c r="E550" s="98"/>
      <c r="F550" s="98"/>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93"/>
      <c r="D551" s="98"/>
      <c r="E551" s="98"/>
      <c r="F551" s="98"/>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93"/>
      <c r="D552" s="98"/>
      <c r="E552" s="98"/>
      <c r="F552" s="98"/>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93"/>
      <c r="D553" s="98"/>
      <c r="E553" s="98"/>
      <c r="F553" s="98"/>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93"/>
      <c r="D554" s="98"/>
      <c r="E554" s="98"/>
      <c r="F554" s="98"/>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93"/>
      <c r="D555" s="98"/>
      <c r="E555" s="98"/>
      <c r="F555" s="98"/>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93"/>
      <c r="D556" s="98"/>
      <c r="E556" s="98"/>
      <c r="F556" s="98"/>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93"/>
      <c r="D557" s="98"/>
      <c r="E557" s="98"/>
      <c r="F557" s="98"/>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93"/>
      <c r="D558" s="98"/>
      <c r="E558" s="98"/>
      <c r="F558" s="98"/>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93"/>
      <c r="D559" s="98"/>
      <c r="E559" s="98"/>
      <c r="F559" s="98"/>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93"/>
      <c r="D560" s="98"/>
      <c r="E560" s="98"/>
      <c r="F560" s="98"/>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93"/>
      <c r="D561" s="98"/>
      <c r="E561" s="98"/>
      <c r="F561" s="98"/>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93"/>
      <c r="D562" s="98"/>
      <c r="E562" s="98"/>
      <c r="F562" s="98"/>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93"/>
      <c r="D563" s="98"/>
      <c r="E563" s="98"/>
      <c r="F563" s="98"/>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93"/>
      <c r="D564" s="98"/>
      <c r="E564" s="98"/>
      <c r="F564" s="98"/>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93"/>
      <c r="D565" s="98"/>
      <c r="E565" s="98"/>
      <c r="F565" s="98"/>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93"/>
      <c r="D566" s="98"/>
      <c r="E566" s="98"/>
      <c r="F566" s="98"/>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93"/>
      <c r="D567" s="98"/>
      <c r="E567" s="98"/>
      <c r="F567" s="98"/>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93"/>
      <c r="D568" s="98"/>
      <c r="E568" s="98"/>
      <c r="F568" s="98"/>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93"/>
      <c r="D569" s="98"/>
      <c r="E569" s="98"/>
      <c r="F569" s="98"/>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93"/>
      <c r="D570" s="98"/>
      <c r="E570" s="98"/>
      <c r="F570" s="98"/>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93"/>
      <c r="D571" s="98"/>
      <c r="E571" s="98"/>
      <c r="F571" s="98"/>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93"/>
      <c r="D572" s="98"/>
      <c r="E572" s="98"/>
      <c r="F572" s="98"/>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93"/>
      <c r="D573" s="98"/>
      <c r="E573" s="98"/>
      <c r="F573" s="98"/>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93"/>
      <c r="D574" s="98"/>
      <c r="E574" s="98"/>
      <c r="F574" s="98"/>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93"/>
      <c r="D575" s="98"/>
      <c r="E575" s="98"/>
      <c r="F575" s="98"/>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93"/>
      <c r="D576" s="98"/>
      <c r="E576" s="98"/>
      <c r="F576" s="98"/>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93"/>
      <c r="D577" s="98"/>
      <c r="E577" s="98"/>
      <c r="F577" s="98"/>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93"/>
      <c r="D578" s="98"/>
      <c r="E578" s="98"/>
      <c r="F578" s="98"/>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93"/>
      <c r="D579" s="98"/>
      <c r="E579" s="98"/>
      <c r="F579" s="98"/>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93"/>
      <c r="D580" s="98"/>
      <c r="E580" s="98"/>
      <c r="F580" s="98"/>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93"/>
      <c r="D581" s="98"/>
      <c r="E581" s="98"/>
      <c r="F581" s="98"/>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93"/>
      <c r="D582" s="98"/>
      <c r="E582" s="98"/>
      <c r="F582" s="98"/>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93"/>
      <c r="D583" s="98"/>
      <c r="E583" s="98"/>
      <c r="F583" s="98"/>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93"/>
      <c r="D584" s="98"/>
      <c r="E584" s="98"/>
      <c r="F584" s="98"/>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93"/>
      <c r="D585" s="98"/>
      <c r="E585" s="98"/>
      <c r="F585" s="98"/>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93"/>
      <c r="D586" s="98"/>
      <c r="E586" s="98"/>
      <c r="F586" s="98"/>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93"/>
      <c r="D587" s="98"/>
      <c r="E587" s="98"/>
      <c r="F587" s="98"/>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93"/>
      <c r="D588" s="98"/>
      <c r="E588" s="98"/>
      <c r="F588" s="98"/>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93"/>
      <c r="D589" s="98"/>
      <c r="E589" s="98"/>
      <c r="F589" s="98"/>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93"/>
      <c r="D590" s="98"/>
      <c r="E590" s="98"/>
      <c r="F590" s="98"/>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93"/>
      <c r="D591" s="98"/>
      <c r="E591" s="98"/>
      <c r="F591" s="98"/>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93"/>
      <c r="D592" s="98"/>
      <c r="E592" s="98"/>
      <c r="F592" s="98"/>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93"/>
      <c r="D593" s="98"/>
      <c r="E593" s="98"/>
      <c r="F593" s="98"/>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93"/>
      <c r="D594" s="98"/>
      <c r="E594" s="98"/>
      <c r="F594" s="98"/>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93"/>
      <c r="D595" s="98"/>
      <c r="E595" s="98"/>
      <c r="F595" s="98"/>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93"/>
      <c r="D596" s="98"/>
      <c r="E596" s="98"/>
      <c r="F596" s="98"/>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93"/>
      <c r="D597" s="98"/>
      <c r="E597" s="98"/>
      <c r="F597" s="98"/>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93"/>
      <c r="D598" s="98"/>
      <c r="E598" s="98"/>
      <c r="F598" s="98"/>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93"/>
      <c r="D599" s="98"/>
      <c r="E599" s="98"/>
      <c r="F599" s="98"/>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93"/>
      <c r="D600" s="98"/>
      <c r="E600" s="98"/>
      <c r="F600" s="98"/>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93"/>
      <c r="D601" s="98"/>
      <c r="E601" s="98"/>
      <c r="F601" s="98"/>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93"/>
      <c r="D602" s="98"/>
      <c r="E602" s="98"/>
      <c r="F602" s="98"/>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93"/>
      <c r="D603" s="98"/>
      <c r="E603" s="98"/>
      <c r="F603" s="98"/>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93"/>
      <c r="D604" s="98"/>
      <c r="E604" s="98"/>
      <c r="F604" s="98"/>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93"/>
      <c r="D605" s="98"/>
      <c r="E605" s="98"/>
      <c r="F605" s="98"/>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93"/>
      <c r="D606" s="98"/>
      <c r="E606" s="98"/>
      <c r="F606" s="98"/>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93"/>
      <c r="D607" s="98"/>
      <c r="E607" s="98"/>
      <c r="F607" s="98"/>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93"/>
      <c r="D608" s="98"/>
      <c r="E608" s="98"/>
      <c r="F608" s="98"/>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93"/>
      <c r="D609" s="98"/>
      <c r="E609" s="98"/>
      <c r="F609" s="98"/>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93"/>
      <c r="D610" s="98"/>
      <c r="E610" s="98"/>
      <c r="F610" s="98"/>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93"/>
      <c r="D611" s="98"/>
      <c r="E611" s="98"/>
      <c r="F611" s="98"/>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93"/>
      <c r="D612" s="98"/>
      <c r="E612" s="98"/>
      <c r="F612" s="98"/>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93"/>
      <c r="D613" s="98"/>
      <c r="E613" s="98"/>
      <c r="F613" s="98"/>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93"/>
      <c r="D614" s="98"/>
      <c r="E614" s="98"/>
      <c r="F614" s="98"/>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93"/>
      <c r="D615" s="98"/>
      <c r="E615" s="98"/>
      <c r="F615" s="98"/>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93"/>
      <c r="D616" s="98"/>
      <c r="E616" s="98"/>
      <c r="F616" s="98"/>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93"/>
      <c r="D617" s="98"/>
      <c r="E617" s="98"/>
      <c r="F617" s="98"/>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93"/>
      <c r="D618" s="98"/>
      <c r="E618" s="98"/>
      <c r="F618" s="98"/>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93"/>
      <c r="D619" s="98"/>
      <c r="E619" s="98"/>
      <c r="F619" s="98"/>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93"/>
      <c r="D620" s="98"/>
      <c r="E620" s="98"/>
      <c r="F620" s="98"/>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93"/>
      <c r="D621" s="98"/>
      <c r="E621" s="98"/>
      <c r="F621" s="98"/>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93"/>
      <c r="D622" s="98"/>
      <c r="E622" s="98"/>
      <c r="F622" s="98"/>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93"/>
      <c r="D623" s="98"/>
      <c r="E623" s="98"/>
      <c r="F623" s="98"/>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93"/>
      <c r="D624" s="98"/>
      <c r="E624" s="98"/>
      <c r="F624" s="98"/>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93"/>
      <c r="D625" s="98"/>
      <c r="E625" s="98"/>
      <c r="F625" s="98"/>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93"/>
      <c r="D626" s="98"/>
      <c r="E626" s="98"/>
      <c r="F626" s="98"/>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93"/>
      <c r="D627" s="98"/>
      <c r="E627" s="98"/>
      <c r="F627" s="98"/>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93"/>
      <c r="D628" s="98"/>
      <c r="E628" s="98"/>
      <c r="F628" s="98"/>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93"/>
      <c r="D629" s="98"/>
      <c r="E629" s="98"/>
      <c r="F629" s="98"/>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93"/>
      <c r="D630" s="98"/>
      <c r="E630" s="98"/>
      <c r="F630" s="98"/>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93"/>
      <c r="D631" s="98"/>
      <c r="E631" s="98"/>
      <c r="F631" s="98"/>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93"/>
      <c r="D632" s="98"/>
      <c r="E632" s="98"/>
      <c r="F632" s="98"/>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93"/>
      <c r="D633" s="98"/>
      <c r="E633" s="98"/>
      <c r="F633" s="98"/>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93"/>
      <c r="D634" s="98"/>
      <c r="E634" s="98"/>
      <c r="F634" s="98"/>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93"/>
      <c r="D635" s="98"/>
      <c r="E635" s="98"/>
      <c r="F635" s="98"/>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93"/>
      <c r="D636" s="98"/>
      <c r="E636" s="98"/>
      <c r="F636" s="98"/>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93"/>
      <c r="D637" s="98"/>
      <c r="E637" s="98"/>
      <c r="F637" s="98"/>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93"/>
      <c r="D638" s="98"/>
      <c r="E638" s="98"/>
      <c r="F638" s="98"/>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93"/>
      <c r="D639" s="98"/>
      <c r="E639" s="98"/>
      <c r="F639" s="98"/>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93"/>
      <c r="D640" s="98"/>
      <c r="E640" s="98"/>
      <c r="F640" s="98"/>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93"/>
      <c r="D641" s="98"/>
      <c r="E641" s="98"/>
      <c r="F641" s="98"/>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93"/>
      <c r="D642" s="98"/>
      <c r="E642" s="98"/>
      <c r="F642" s="98"/>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93"/>
      <c r="D643" s="98"/>
      <c r="E643" s="98"/>
      <c r="F643" s="98"/>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93"/>
      <c r="D644" s="98"/>
      <c r="E644" s="98"/>
      <c r="F644" s="98"/>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93"/>
      <c r="D645" s="98"/>
      <c r="E645" s="98"/>
      <c r="F645" s="98"/>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93"/>
      <c r="D646" s="98"/>
      <c r="E646" s="98"/>
      <c r="F646" s="98"/>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93"/>
      <c r="D647" s="98"/>
      <c r="E647" s="98"/>
      <c r="F647" s="98"/>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93"/>
      <c r="D648" s="98"/>
      <c r="E648" s="98"/>
      <c r="F648" s="98"/>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93"/>
      <c r="D649" s="98"/>
      <c r="E649" s="98"/>
      <c r="F649" s="98"/>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93"/>
      <c r="D650" s="98"/>
      <c r="E650" s="98"/>
      <c r="F650" s="98"/>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93"/>
      <c r="D651" s="98"/>
      <c r="E651" s="98"/>
      <c r="F651" s="98"/>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93"/>
      <c r="D652" s="98"/>
      <c r="E652" s="98"/>
      <c r="F652" s="98"/>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93"/>
      <c r="D653" s="98"/>
      <c r="E653" s="98"/>
      <c r="F653" s="98"/>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93"/>
      <c r="D654" s="98"/>
      <c r="E654" s="98"/>
      <c r="F654" s="98"/>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93"/>
      <c r="D655" s="98"/>
      <c r="E655" s="98"/>
      <c r="F655" s="98"/>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93"/>
      <c r="D656" s="98"/>
      <c r="E656" s="98"/>
      <c r="F656" s="98"/>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93"/>
      <c r="D657" s="98"/>
      <c r="E657" s="98"/>
      <c r="F657" s="98"/>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93"/>
      <c r="D658" s="98"/>
      <c r="E658" s="98"/>
      <c r="F658" s="98"/>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93"/>
      <c r="D659" s="98"/>
      <c r="E659" s="98"/>
      <c r="F659" s="98"/>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93"/>
      <c r="D660" s="98"/>
      <c r="E660" s="98"/>
      <c r="F660" s="98"/>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93"/>
      <c r="D661" s="98"/>
      <c r="E661" s="98"/>
      <c r="F661" s="98"/>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93"/>
      <c r="D662" s="98"/>
      <c r="E662" s="98"/>
      <c r="F662" s="98"/>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93"/>
      <c r="D663" s="98"/>
      <c r="E663" s="98"/>
      <c r="F663" s="98"/>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93"/>
      <c r="D664" s="98"/>
      <c r="E664" s="98"/>
      <c r="F664" s="98"/>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93"/>
      <c r="D665" s="98"/>
      <c r="E665" s="98"/>
      <c r="F665" s="98"/>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93"/>
      <c r="D666" s="98"/>
      <c r="E666" s="98"/>
      <c r="F666" s="98"/>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93"/>
      <c r="D667" s="98"/>
      <c r="E667" s="98"/>
      <c r="F667" s="98"/>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93"/>
      <c r="D668" s="98"/>
      <c r="E668" s="98"/>
      <c r="F668" s="98"/>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93"/>
      <c r="D669" s="98"/>
      <c r="E669" s="98"/>
      <c r="F669" s="98"/>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93"/>
      <c r="D670" s="98"/>
      <c r="E670" s="98"/>
      <c r="F670" s="98"/>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93"/>
      <c r="D671" s="98"/>
      <c r="E671" s="98"/>
      <c r="F671" s="98"/>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93"/>
      <c r="D672" s="98"/>
      <c r="E672" s="98"/>
      <c r="F672" s="98"/>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93"/>
      <c r="D673" s="98"/>
      <c r="E673" s="98"/>
      <c r="F673" s="98"/>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93"/>
      <c r="D674" s="98"/>
      <c r="E674" s="98"/>
      <c r="F674" s="98"/>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93"/>
      <c r="D675" s="98"/>
      <c r="E675" s="98"/>
      <c r="F675" s="98"/>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93"/>
      <c r="D676" s="98"/>
      <c r="E676" s="98"/>
      <c r="F676" s="98"/>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93"/>
      <c r="D677" s="98"/>
      <c r="E677" s="98"/>
      <c r="F677" s="98"/>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93"/>
      <c r="D678" s="98"/>
      <c r="E678" s="98"/>
      <c r="F678" s="98"/>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93"/>
      <c r="D679" s="98"/>
      <c r="E679" s="98"/>
      <c r="F679" s="98"/>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93"/>
      <c r="D680" s="98"/>
      <c r="E680" s="98"/>
      <c r="F680" s="98"/>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93"/>
      <c r="D681" s="98"/>
      <c r="E681" s="98"/>
      <c r="F681" s="98"/>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93"/>
      <c r="D682" s="98"/>
      <c r="E682" s="98"/>
      <c r="F682" s="98"/>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93"/>
      <c r="D683" s="98"/>
      <c r="E683" s="98"/>
      <c r="F683" s="98"/>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93"/>
      <c r="D684" s="98"/>
      <c r="E684" s="98"/>
      <c r="F684" s="98"/>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93"/>
      <c r="D685" s="98"/>
      <c r="E685" s="98"/>
      <c r="F685" s="98"/>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93"/>
      <c r="D686" s="98"/>
      <c r="E686" s="98"/>
      <c r="F686" s="98"/>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93"/>
      <c r="D687" s="98"/>
      <c r="E687" s="98"/>
      <c r="F687" s="98"/>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93"/>
      <c r="D688" s="98"/>
      <c r="E688" s="98"/>
      <c r="F688" s="98"/>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93"/>
      <c r="D689" s="98"/>
      <c r="E689" s="98"/>
      <c r="F689" s="98"/>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93"/>
      <c r="D690" s="98"/>
      <c r="E690" s="98"/>
      <c r="F690" s="98"/>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93"/>
      <c r="D691" s="98"/>
      <c r="E691" s="98"/>
      <c r="F691" s="98"/>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93"/>
      <c r="D692" s="98"/>
      <c r="E692" s="98"/>
      <c r="F692" s="98"/>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93"/>
      <c r="D693" s="98"/>
      <c r="E693" s="98"/>
      <c r="F693" s="98"/>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93"/>
      <c r="D694" s="98"/>
      <c r="E694" s="98"/>
      <c r="F694" s="98"/>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93"/>
      <c r="D695" s="98"/>
      <c r="E695" s="98"/>
      <c r="F695" s="98"/>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93"/>
      <c r="D696" s="98"/>
      <c r="E696" s="98"/>
      <c r="F696" s="98"/>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93"/>
      <c r="D697" s="98"/>
      <c r="E697" s="98"/>
      <c r="F697" s="98"/>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93"/>
      <c r="D698" s="98"/>
      <c r="E698" s="98"/>
      <c r="F698" s="98"/>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93"/>
      <c r="D699" s="98"/>
      <c r="E699" s="98"/>
      <c r="F699" s="98"/>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93"/>
      <c r="D700" s="98"/>
      <c r="E700" s="98"/>
      <c r="F700" s="98"/>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93"/>
      <c r="D701" s="98"/>
      <c r="E701" s="98"/>
      <c r="F701" s="98"/>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93"/>
      <c r="D702" s="98"/>
      <c r="E702" s="98"/>
      <c r="F702" s="98"/>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93"/>
      <c r="D703" s="98"/>
      <c r="E703" s="98"/>
      <c r="F703" s="98"/>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93"/>
      <c r="D704" s="98"/>
      <c r="E704" s="98"/>
      <c r="F704" s="98"/>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93"/>
      <c r="D705" s="98"/>
      <c r="E705" s="98"/>
      <c r="F705" s="98"/>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93"/>
      <c r="D706" s="98"/>
      <c r="E706" s="98"/>
      <c r="F706" s="98"/>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93"/>
      <c r="D707" s="98"/>
      <c r="E707" s="98"/>
      <c r="F707" s="98"/>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93"/>
      <c r="D708" s="98"/>
      <c r="E708" s="98"/>
      <c r="F708" s="98"/>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93"/>
      <c r="D709" s="98"/>
      <c r="E709" s="98"/>
      <c r="F709" s="98"/>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93"/>
      <c r="D710" s="98"/>
      <c r="E710" s="98"/>
      <c r="F710" s="98"/>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93"/>
      <c r="D711" s="98"/>
      <c r="E711" s="98"/>
      <c r="F711" s="98"/>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93"/>
      <c r="D712" s="98"/>
      <c r="E712" s="98"/>
      <c r="F712" s="98"/>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93"/>
      <c r="D713" s="98"/>
      <c r="E713" s="98"/>
      <c r="F713" s="98"/>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93"/>
      <c r="D714" s="98"/>
      <c r="E714" s="98"/>
      <c r="F714" s="98"/>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93"/>
      <c r="D715" s="98"/>
      <c r="E715" s="98"/>
      <c r="F715" s="98"/>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93"/>
      <c r="D716" s="98"/>
      <c r="E716" s="98"/>
      <c r="F716" s="98"/>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93"/>
      <c r="D717" s="98"/>
      <c r="E717" s="98"/>
      <c r="F717" s="98"/>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93"/>
      <c r="D718" s="98"/>
      <c r="E718" s="98"/>
      <c r="F718" s="98"/>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93"/>
      <c r="D719" s="98"/>
      <c r="E719" s="98"/>
      <c r="F719" s="98"/>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93"/>
      <c r="D720" s="98"/>
      <c r="E720" s="98"/>
      <c r="F720" s="98"/>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93"/>
      <c r="D721" s="98"/>
      <c r="E721" s="98"/>
      <c r="F721" s="98"/>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93"/>
      <c r="D722" s="98"/>
      <c r="E722" s="98"/>
      <c r="F722" s="98"/>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93"/>
      <c r="D723" s="98"/>
      <c r="E723" s="98"/>
      <c r="F723" s="98"/>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93"/>
      <c r="D724" s="98"/>
      <c r="E724" s="98"/>
      <c r="F724" s="98"/>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93"/>
      <c r="D725" s="98"/>
      <c r="E725" s="98"/>
      <c r="F725" s="98"/>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93"/>
      <c r="D726" s="98"/>
      <c r="E726" s="98"/>
      <c r="F726" s="98"/>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93"/>
      <c r="D727" s="98"/>
      <c r="E727" s="98"/>
      <c r="F727" s="98"/>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93"/>
      <c r="D728" s="98"/>
      <c r="E728" s="98"/>
      <c r="F728" s="98"/>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93"/>
      <c r="D729" s="98"/>
      <c r="E729" s="98"/>
      <c r="F729" s="98"/>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93"/>
      <c r="D730" s="98"/>
      <c r="E730" s="98"/>
      <c r="F730" s="98"/>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93"/>
      <c r="D731" s="98"/>
      <c r="E731" s="98"/>
      <c r="F731" s="98"/>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93"/>
      <c r="D732" s="98"/>
      <c r="E732" s="98"/>
      <c r="F732" s="98"/>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93"/>
      <c r="D733" s="98"/>
      <c r="E733" s="98"/>
      <c r="F733" s="98"/>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93"/>
      <c r="D734" s="98"/>
      <c r="E734" s="98"/>
      <c r="F734" s="98"/>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93"/>
      <c r="D735" s="98"/>
      <c r="E735" s="98"/>
      <c r="F735" s="98"/>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93"/>
      <c r="D736" s="98"/>
      <c r="E736" s="98"/>
      <c r="F736" s="98"/>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93"/>
      <c r="D737" s="98"/>
      <c r="E737" s="98"/>
      <c r="F737" s="98"/>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93"/>
      <c r="D738" s="98"/>
      <c r="E738" s="98"/>
      <c r="F738" s="98"/>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93"/>
      <c r="D739" s="98"/>
      <c r="E739" s="98"/>
      <c r="F739" s="98"/>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93"/>
      <c r="D740" s="98"/>
      <c r="E740" s="98"/>
      <c r="F740" s="98"/>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93"/>
      <c r="D741" s="98"/>
      <c r="E741" s="98"/>
      <c r="F741" s="98"/>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93"/>
      <c r="D742" s="98"/>
      <c r="E742" s="98"/>
      <c r="F742" s="98"/>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93"/>
      <c r="D743" s="98"/>
      <c r="E743" s="98"/>
      <c r="F743" s="98"/>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93"/>
      <c r="D744" s="98"/>
      <c r="E744" s="98"/>
      <c r="F744" s="98"/>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93"/>
      <c r="D745" s="98"/>
      <c r="E745" s="98"/>
      <c r="F745" s="98"/>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93"/>
      <c r="D746" s="98"/>
      <c r="E746" s="98"/>
      <c r="F746" s="98"/>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93"/>
      <c r="D747" s="98"/>
      <c r="E747" s="98"/>
      <c r="F747" s="98"/>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93"/>
      <c r="D748" s="98"/>
      <c r="E748" s="98"/>
      <c r="F748" s="98"/>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93"/>
      <c r="D749" s="98"/>
      <c r="E749" s="98"/>
      <c r="F749" s="98"/>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93"/>
      <c r="D750" s="98"/>
      <c r="E750" s="98"/>
      <c r="F750" s="98"/>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93"/>
      <c r="D751" s="98"/>
      <c r="E751" s="98"/>
      <c r="F751" s="98"/>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93"/>
      <c r="D752" s="98"/>
      <c r="E752" s="98"/>
      <c r="F752" s="98"/>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93"/>
      <c r="D753" s="98"/>
      <c r="E753" s="98"/>
      <c r="F753" s="98"/>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93"/>
      <c r="D754" s="98"/>
      <c r="E754" s="98"/>
      <c r="F754" s="98"/>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93"/>
      <c r="D755" s="98"/>
      <c r="E755" s="98"/>
      <c r="F755" s="98"/>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93"/>
      <c r="D756" s="98"/>
      <c r="E756" s="98"/>
      <c r="F756" s="98"/>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93"/>
      <c r="D757" s="98"/>
      <c r="E757" s="98"/>
      <c r="F757" s="98"/>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93"/>
      <c r="D758" s="98"/>
      <c r="E758" s="98"/>
      <c r="F758" s="98"/>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93"/>
      <c r="D759" s="98"/>
      <c r="E759" s="98"/>
      <c r="F759" s="98"/>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93"/>
      <c r="D760" s="98"/>
      <c r="E760" s="98"/>
      <c r="F760" s="98"/>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93"/>
      <c r="D761" s="98"/>
      <c r="E761" s="98"/>
      <c r="F761" s="98"/>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93"/>
      <c r="D762" s="98"/>
      <c r="E762" s="98"/>
      <c r="F762" s="98"/>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93"/>
      <c r="D763" s="98"/>
      <c r="E763" s="98"/>
      <c r="F763" s="98"/>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93"/>
      <c r="D764" s="98"/>
      <c r="E764" s="98"/>
      <c r="F764" s="98"/>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93"/>
      <c r="D765" s="98"/>
      <c r="E765" s="98"/>
      <c r="F765" s="98"/>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93"/>
      <c r="D766" s="98"/>
      <c r="E766" s="98"/>
      <c r="F766" s="98"/>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93"/>
      <c r="D767" s="98"/>
      <c r="E767" s="98"/>
      <c r="F767" s="98"/>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93"/>
      <c r="D768" s="98"/>
      <c r="E768" s="98"/>
      <c r="F768" s="98"/>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93"/>
      <c r="D769" s="98"/>
      <c r="E769" s="98"/>
      <c r="F769" s="98"/>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93"/>
      <c r="D770" s="98"/>
      <c r="E770" s="98"/>
      <c r="F770" s="98"/>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93"/>
      <c r="D771" s="98"/>
      <c r="E771" s="98"/>
      <c r="F771" s="98"/>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93"/>
      <c r="D772" s="98"/>
      <c r="E772" s="98"/>
      <c r="F772" s="98"/>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93"/>
      <c r="D773" s="98"/>
      <c r="E773" s="98"/>
      <c r="F773" s="98"/>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93"/>
      <c r="D774" s="98"/>
      <c r="E774" s="98"/>
      <c r="F774" s="98"/>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93"/>
      <c r="D775" s="98"/>
      <c r="E775" s="98"/>
      <c r="F775" s="98"/>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93"/>
      <c r="D776" s="98"/>
      <c r="E776" s="98"/>
      <c r="F776" s="98"/>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93"/>
      <c r="D777" s="98"/>
      <c r="E777" s="98"/>
      <c r="F777" s="98"/>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93"/>
      <c r="D778" s="98"/>
      <c r="E778" s="98"/>
      <c r="F778" s="98"/>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93"/>
      <c r="D779" s="98"/>
      <c r="E779" s="98"/>
      <c r="F779" s="98"/>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93"/>
      <c r="D780" s="98"/>
      <c r="E780" s="98"/>
      <c r="F780" s="98"/>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93"/>
      <c r="D781" s="98"/>
      <c r="E781" s="98"/>
      <c r="F781" s="98"/>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93"/>
      <c r="D782" s="98"/>
      <c r="E782" s="98"/>
      <c r="F782" s="98"/>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93"/>
      <c r="D783" s="98"/>
      <c r="E783" s="98"/>
      <c r="F783" s="98"/>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93"/>
      <c r="D784" s="98"/>
      <c r="E784" s="98"/>
      <c r="F784" s="98"/>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93"/>
      <c r="D785" s="98"/>
      <c r="E785" s="98"/>
      <c r="F785" s="98"/>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93"/>
      <c r="D786" s="98"/>
      <c r="E786" s="98"/>
      <c r="F786" s="98"/>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93"/>
      <c r="D787" s="98"/>
      <c r="E787" s="98"/>
      <c r="F787" s="98"/>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93"/>
      <c r="D788" s="98"/>
      <c r="E788" s="98"/>
      <c r="F788" s="98"/>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93"/>
      <c r="D789" s="98"/>
      <c r="E789" s="98"/>
      <c r="F789" s="98"/>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93"/>
      <c r="D790" s="98"/>
      <c r="E790" s="98"/>
      <c r="F790" s="98"/>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93"/>
      <c r="D791" s="98"/>
      <c r="E791" s="98"/>
      <c r="F791" s="98"/>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93"/>
      <c r="D792" s="98"/>
      <c r="E792" s="98"/>
      <c r="F792" s="98"/>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93"/>
      <c r="D793" s="98"/>
      <c r="E793" s="98"/>
      <c r="F793" s="98"/>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93"/>
      <c r="D794" s="98"/>
      <c r="E794" s="98"/>
      <c r="F794" s="98"/>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93"/>
      <c r="D795" s="98"/>
      <c r="E795" s="98"/>
      <c r="F795" s="98"/>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93"/>
      <c r="D796" s="98"/>
      <c r="E796" s="98"/>
      <c r="F796" s="98"/>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93"/>
      <c r="D797" s="98"/>
      <c r="E797" s="98"/>
      <c r="F797" s="98"/>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93"/>
      <c r="D798" s="98"/>
      <c r="E798" s="98"/>
      <c r="F798" s="98"/>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93"/>
      <c r="D799" s="98"/>
      <c r="E799" s="98"/>
      <c r="F799" s="98"/>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93"/>
      <c r="D800" s="98"/>
      <c r="E800" s="98"/>
      <c r="F800" s="98"/>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93"/>
      <c r="D801" s="98"/>
      <c r="E801" s="98"/>
      <c r="F801" s="98"/>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93"/>
      <c r="D802" s="98"/>
      <c r="E802" s="98"/>
      <c r="F802" s="98"/>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93"/>
      <c r="D803" s="98"/>
      <c r="E803" s="98"/>
      <c r="F803" s="98"/>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93"/>
      <c r="D804" s="98"/>
      <c r="E804" s="98"/>
      <c r="F804" s="98"/>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93"/>
      <c r="D805" s="98"/>
      <c r="E805" s="98"/>
      <c r="F805" s="98"/>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93"/>
      <c r="D806" s="98"/>
      <c r="E806" s="98"/>
      <c r="F806" s="98"/>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93"/>
      <c r="D807" s="98"/>
      <c r="E807" s="98"/>
      <c r="F807" s="98"/>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93"/>
      <c r="D808" s="98"/>
      <c r="E808" s="98"/>
      <c r="F808" s="98"/>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93"/>
      <c r="D809" s="98"/>
      <c r="E809" s="98"/>
      <c r="F809" s="98"/>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93"/>
      <c r="D810" s="98"/>
      <c r="E810" s="98"/>
      <c r="F810" s="98"/>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93"/>
      <c r="D811" s="98"/>
      <c r="E811" s="98"/>
      <c r="F811" s="98"/>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93"/>
      <c r="D812" s="98"/>
      <c r="E812" s="98"/>
      <c r="F812" s="98"/>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93"/>
      <c r="D813" s="98"/>
      <c r="E813" s="98"/>
      <c r="F813" s="98"/>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93"/>
      <c r="D814" s="98"/>
      <c r="E814" s="98"/>
      <c r="F814" s="98"/>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93"/>
      <c r="D815" s="98"/>
      <c r="E815" s="98"/>
      <c r="F815" s="98"/>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93"/>
      <c r="D816" s="98"/>
      <c r="E816" s="98"/>
      <c r="F816" s="98"/>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93"/>
      <c r="D817" s="98"/>
      <c r="E817" s="98"/>
      <c r="F817" s="98"/>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93"/>
      <c r="D818" s="98"/>
      <c r="E818" s="98"/>
      <c r="F818" s="98"/>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93"/>
      <c r="D819" s="98"/>
      <c r="E819" s="98"/>
      <c r="F819" s="98"/>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93"/>
      <c r="D820" s="98"/>
      <c r="E820" s="98"/>
      <c r="F820" s="98"/>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93"/>
      <c r="D821" s="98"/>
      <c r="E821" s="98"/>
      <c r="F821" s="98"/>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93"/>
      <c r="D822" s="98"/>
      <c r="E822" s="98"/>
      <c r="F822" s="98"/>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93"/>
      <c r="D823" s="98"/>
      <c r="E823" s="98"/>
      <c r="F823" s="98"/>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93"/>
      <c r="D824" s="98"/>
      <c r="E824" s="98"/>
      <c r="F824" s="98"/>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93"/>
      <c r="D825" s="98"/>
      <c r="E825" s="98"/>
      <c r="F825" s="98"/>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93"/>
      <c r="D826" s="98"/>
      <c r="E826" s="98"/>
      <c r="F826" s="98"/>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93"/>
      <c r="D827" s="98"/>
      <c r="E827" s="98"/>
      <c r="F827" s="98"/>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93"/>
      <c r="D828" s="98"/>
      <c r="E828" s="98"/>
      <c r="F828" s="98"/>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93"/>
      <c r="D829" s="98"/>
      <c r="E829" s="98"/>
      <c r="F829" s="98"/>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93"/>
      <c r="D830" s="98"/>
      <c r="E830" s="98"/>
      <c r="F830" s="98"/>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93"/>
      <c r="D831" s="98"/>
      <c r="E831" s="98"/>
      <c r="F831" s="98"/>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93"/>
      <c r="D832" s="98"/>
      <c r="E832" s="98"/>
      <c r="F832" s="98"/>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93"/>
      <c r="D833" s="98"/>
      <c r="E833" s="98"/>
      <c r="F833" s="98"/>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93"/>
      <c r="D834" s="98"/>
      <c r="E834" s="98"/>
      <c r="F834" s="98"/>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93"/>
      <c r="D835" s="98"/>
      <c r="E835" s="98"/>
      <c r="F835" s="98"/>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93"/>
      <c r="D836" s="98"/>
      <c r="E836" s="98"/>
      <c r="F836" s="98"/>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93"/>
      <c r="D837" s="98"/>
      <c r="E837" s="98"/>
      <c r="F837" s="98"/>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93"/>
      <c r="D838" s="98"/>
      <c r="E838" s="98"/>
      <c r="F838" s="98"/>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93"/>
      <c r="D839" s="98"/>
      <c r="E839" s="98"/>
      <c r="F839" s="98"/>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93"/>
      <c r="D840" s="98"/>
      <c r="E840" s="98"/>
      <c r="F840" s="98"/>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93"/>
      <c r="D841" s="98"/>
      <c r="E841" s="98"/>
      <c r="F841" s="98"/>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93"/>
      <c r="D842" s="98"/>
      <c r="E842" s="98"/>
      <c r="F842" s="98"/>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93"/>
      <c r="D843" s="98"/>
      <c r="E843" s="98"/>
      <c r="F843" s="98"/>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93"/>
      <c r="D844" s="98"/>
      <c r="E844" s="98"/>
      <c r="F844" s="98"/>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93"/>
      <c r="D845" s="98"/>
      <c r="E845" s="98"/>
      <c r="F845" s="98"/>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93"/>
      <c r="D846" s="98"/>
      <c r="E846" s="98"/>
      <c r="F846" s="98"/>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93"/>
      <c r="D847" s="98"/>
      <c r="E847" s="98"/>
      <c r="F847" s="98"/>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93"/>
      <c r="D848" s="98"/>
      <c r="E848" s="98"/>
      <c r="F848" s="98"/>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93"/>
      <c r="D849" s="98"/>
      <c r="E849" s="98"/>
      <c r="F849" s="98"/>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93"/>
      <c r="D850" s="98"/>
      <c r="E850" s="98"/>
      <c r="F850" s="98"/>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93"/>
      <c r="D851" s="98"/>
      <c r="E851" s="98"/>
      <c r="F851" s="98"/>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93"/>
      <c r="D852" s="98"/>
      <c r="E852" s="98"/>
      <c r="F852" s="98"/>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93"/>
      <c r="D853" s="98"/>
      <c r="E853" s="98"/>
      <c r="F853" s="98"/>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93"/>
      <c r="D854" s="98"/>
      <c r="E854" s="98"/>
      <c r="F854" s="98"/>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93"/>
      <c r="D855" s="98"/>
      <c r="E855" s="98"/>
      <c r="F855" s="98"/>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93"/>
      <c r="D856" s="98"/>
      <c r="E856" s="98"/>
      <c r="F856" s="98"/>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93"/>
      <c r="D857" s="98"/>
      <c r="E857" s="98"/>
      <c r="F857" s="98"/>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93"/>
      <c r="D858" s="98"/>
      <c r="E858" s="98"/>
      <c r="F858" s="98"/>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93"/>
      <c r="D859" s="98"/>
      <c r="E859" s="98"/>
      <c r="F859" s="98"/>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93"/>
      <c r="D860" s="98"/>
      <c r="E860" s="98"/>
      <c r="F860" s="98"/>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93"/>
      <c r="D861" s="98"/>
      <c r="E861" s="98"/>
      <c r="F861" s="98"/>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93"/>
      <c r="D862" s="98"/>
      <c r="E862" s="98"/>
      <c r="F862" s="98"/>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93"/>
      <c r="D863" s="98"/>
      <c r="E863" s="98"/>
      <c r="F863" s="98"/>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93"/>
      <c r="D864" s="98"/>
      <c r="E864" s="98"/>
      <c r="F864" s="98"/>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93"/>
      <c r="D865" s="98"/>
      <c r="E865" s="98"/>
      <c r="F865" s="98"/>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93"/>
      <c r="D866" s="98"/>
      <c r="E866" s="98"/>
      <c r="F866" s="98"/>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93"/>
      <c r="D867" s="98"/>
      <c r="E867" s="98"/>
      <c r="F867" s="98"/>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93"/>
      <c r="D868" s="98"/>
      <c r="E868" s="98"/>
      <c r="F868" s="98"/>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93"/>
      <c r="D869" s="98"/>
      <c r="E869" s="98"/>
      <c r="F869" s="98"/>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93"/>
      <c r="D870" s="98"/>
      <c r="E870" s="98"/>
      <c r="F870" s="98"/>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93"/>
      <c r="D871" s="98"/>
      <c r="E871" s="98"/>
      <c r="F871" s="98"/>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93"/>
      <c r="D872" s="98"/>
      <c r="E872" s="98"/>
      <c r="F872" s="98"/>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93"/>
      <c r="D873" s="98"/>
      <c r="E873" s="98"/>
      <c r="F873" s="98"/>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93"/>
      <c r="D874" s="98"/>
      <c r="E874" s="98"/>
      <c r="F874" s="98"/>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93"/>
      <c r="D875" s="98"/>
      <c r="E875" s="98"/>
      <c r="F875" s="98"/>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93"/>
      <c r="D876" s="98"/>
      <c r="E876" s="98"/>
      <c r="F876" s="98"/>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93"/>
      <c r="D877" s="98"/>
      <c r="E877" s="98"/>
      <c r="F877" s="98"/>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93"/>
      <c r="D878" s="98"/>
      <c r="E878" s="98"/>
      <c r="F878" s="98"/>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93"/>
      <c r="D879" s="98"/>
      <c r="E879" s="98"/>
      <c r="F879" s="98"/>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93"/>
      <c r="D880" s="98"/>
      <c r="E880" s="98"/>
      <c r="F880" s="98"/>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93"/>
      <c r="D881" s="98"/>
      <c r="E881" s="98"/>
      <c r="F881" s="98"/>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93"/>
      <c r="D882" s="98"/>
      <c r="E882" s="98"/>
      <c r="F882" s="98"/>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93"/>
      <c r="D883" s="98"/>
      <c r="E883" s="98"/>
      <c r="F883" s="98"/>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93"/>
      <c r="D884" s="98"/>
      <c r="E884" s="98"/>
      <c r="F884" s="98"/>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93"/>
      <c r="D885" s="98"/>
      <c r="E885" s="98"/>
      <c r="F885" s="98"/>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93"/>
      <c r="D886" s="98"/>
      <c r="E886" s="98"/>
      <c r="F886" s="98"/>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93"/>
      <c r="D887" s="98"/>
      <c r="E887" s="98"/>
      <c r="F887" s="98"/>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93"/>
      <c r="D888" s="98"/>
      <c r="E888" s="98"/>
      <c r="F888" s="98"/>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93"/>
      <c r="D889" s="98"/>
      <c r="E889" s="98"/>
      <c r="F889" s="98"/>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93"/>
      <c r="D890" s="98"/>
      <c r="E890" s="98"/>
      <c r="F890" s="98"/>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93"/>
      <c r="D891" s="98"/>
      <c r="E891" s="98"/>
      <c r="F891" s="98"/>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93"/>
      <c r="D892" s="98"/>
      <c r="E892" s="98"/>
      <c r="F892" s="98"/>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93"/>
      <c r="D893" s="98"/>
      <c r="E893" s="98"/>
      <c r="F893" s="98"/>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93"/>
      <c r="D894" s="98"/>
      <c r="E894" s="98"/>
      <c r="F894" s="98"/>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93"/>
      <c r="D895" s="98"/>
      <c r="E895" s="98"/>
      <c r="F895" s="98"/>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93"/>
      <c r="D896" s="98"/>
      <c r="E896" s="98"/>
      <c r="F896" s="98"/>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93"/>
      <c r="D897" s="98"/>
      <c r="E897" s="98"/>
      <c r="F897" s="98"/>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93"/>
      <c r="D898" s="98"/>
      <c r="E898" s="98"/>
      <c r="F898" s="98"/>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93"/>
      <c r="D899" s="98"/>
      <c r="E899" s="98"/>
      <c r="F899" s="98"/>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93"/>
      <c r="D900" s="98"/>
      <c r="E900" s="98"/>
      <c r="F900" s="98"/>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93"/>
      <c r="D901" s="98"/>
      <c r="E901" s="98"/>
      <c r="F901" s="98"/>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93"/>
      <c r="D902" s="98"/>
      <c r="E902" s="98"/>
      <c r="F902" s="98"/>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93"/>
      <c r="D903" s="98"/>
      <c r="E903" s="98"/>
      <c r="F903" s="98"/>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93"/>
      <c r="D904" s="98"/>
      <c r="E904" s="98"/>
      <c r="F904" s="98"/>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93"/>
      <c r="D905" s="98"/>
      <c r="E905" s="98"/>
      <c r="F905" s="98"/>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93"/>
      <c r="D906" s="98"/>
      <c r="E906" s="98"/>
      <c r="F906" s="98"/>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93"/>
      <c r="D907" s="98"/>
      <c r="E907" s="98"/>
      <c r="F907" s="98"/>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93"/>
      <c r="D908" s="98"/>
      <c r="E908" s="98"/>
      <c r="F908" s="98"/>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93"/>
      <c r="D909" s="98"/>
      <c r="E909" s="98"/>
      <c r="F909" s="98"/>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93"/>
      <c r="D910" s="98"/>
      <c r="E910" s="98"/>
      <c r="F910" s="98"/>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93"/>
      <c r="D911" s="98"/>
      <c r="E911" s="98"/>
      <c r="F911" s="98"/>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93"/>
      <c r="D912" s="98"/>
      <c r="E912" s="98"/>
      <c r="F912" s="98"/>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93"/>
      <c r="D913" s="98"/>
      <c r="E913" s="98"/>
      <c r="F913" s="98"/>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93"/>
      <c r="D914" s="98"/>
      <c r="E914" s="98"/>
      <c r="F914" s="98"/>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93"/>
      <c r="D915" s="98"/>
      <c r="E915" s="98"/>
      <c r="F915" s="98"/>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93"/>
      <c r="D916" s="98"/>
      <c r="E916" s="98"/>
      <c r="F916" s="98"/>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93"/>
      <c r="D917" s="98"/>
      <c r="E917" s="98"/>
      <c r="F917" s="98"/>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93"/>
      <c r="D918" s="98"/>
      <c r="E918" s="98"/>
      <c r="F918" s="98"/>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93"/>
      <c r="D919" s="98"/>
      <c r="E919" s="98"/>
      <c r="F919" s="98"/>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93"/>
      <c r="D920" s="98"/>
      <c r="E920" s="98"/>
      <c r="F920" s="98"/>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93"/>
      <c r="D921" s="98"/>
      <c r="E921" s="98"/>
      <c r="F921" s="98"/>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93"/>
      <c r="D922" s="98"/>
      <c r="E922" s="98"/>
      <c r="F922" s="98"/>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93"/>
      <c r="D923" s="98"/>
      <c r="E923" s="98"/>
      <c r="F923" s="98"/>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93"/>
      <c r="D924" s="98"/>
      <c r="E924" s="98"/>
      <c r="F924" s="98"/>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93"/>
      <c r="D925" s="98"/>
      <c r="E925" s="98"/>
      <c r="F925" s="98"/>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93"/>
      <c r="D926" s="98"/>
      <c r="E926" s="98"/>
      <c r="F926" s="98"/>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93"/>
      <c r="D927" s="98"/>
      <c r="E927" s="98"/>
      <c r="F927" s="98"/>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93"/>
      <c r="D928" s="98"/>
      <c r="E928" s="98"/>
      <c r="F928" s="98"/>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93"/>
      <c r="D929" s="98"/>
      <c r="E929" s="98"/>
      <c r="F929" s="98"/>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93"/>
      <c r="D930" s="98"/>
      <c r="E930" s="98"/>
      <c r="F930" s="98"/>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93"/>
      <c r="D931" s="98"/>
      <c r="E931" s="98"/>
      <c r="F931" s="98"/>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93"/>
      <c r="D932" s="98"/>
      <c r="E932" s="98"/>
      <c r="F932" s="98"/>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93"/>
      <c r="D933" s="98"/>
      <c r="E933" s="98"/>
      <c r="F933" s="98"/>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93"/>
      <c r="D934" s="98"/>
      <c r="E934" s="98"/>
      <c r="F934" s="98"/>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93"/>
      <c r="D935" s="98"/>
      <c r="E935" s="98"/>
      <c r="F935" s="98"/>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93"/>
      <c r="D936" s="98"/>
      <c r="E936" s="98"/>
      <c r="F936" s="98"/>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93"/>
      <c r="D937" s="98"/>
      <c r="E937" s="98"/>
      <c r="F937" s="98"/>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93"/>
      <c r="D938" s="98"/>
      <c r="E938" s="98"/>
      <c r="F938" s="98"/>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93"/>
      <c r="D939" s="98"/>
      <c r="E939" s="98"/>
      <c r="F939" s="98"/>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93"/>
      <c r="D940" s="98"/>
      <c r="E940" s="98"/>
      <c r="F940" s="98"/>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93"/>
      <c r="D941" s="98"/>
      <c r="E941" s="98"/>
      <c r="F941" s="98"/>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93"/>
      <c r="D942" s="98"/>
      <c r="E942" s="98"/>
      <c r="F942" s="98"/>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93"/>
      <c r="D943" s="98"/>
      <c r="E943" s="98"/>
      <c r="F943" s="98"/>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93"/>
      <c r="D944" s="98"/>
      <c r="E944" s="98"/>
      <c r="F944" s="98"/>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93"/>
      <c r="D945" s="98"/>
      <c r="E945" s="98"/>
      <c r="F945" s="98"/>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93"/>
      <c r="D946" s="98"/>
      <c r="E946" s="98"/>
      <c r="F946" s="98"/>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93"/>
      <c r="D947" s="98"/>
      <c r="E947" s="98"/>
      <c r="F947" s="98"/>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93"/>
      <c r="D948" s="98"/>
      <c r="E948" s="98"/>
      <c r="F948" s="98"/>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93"/>
      <c r="D949" s="98"/>
      <c r="E949" s="98"/>
      <c r="F949" s="98"/>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93"/>
      <c r="D950" s="98"/>
      <c r="E950" s="98"/>
      <c r="F950" s="98"/>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93"/>
      <c r="D951" s="98"/>
      <c r="E951" s="98"/>
      <c r="F951" s="98"/>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93"/>
      <c r="D952" s="98"/>
      <c r="E952" s="98"/>
      <c r="F952" s="98"/>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93"/>
      <c r="D953" s="98"/>
      <c r="E953" s="98"/>
      <c r="F953" s="98"/>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93"/>
      <c r="D954" s="98"/>
      <c r="E954" s="98"/>
      <c r="F954" s="98"/>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93"/>
      <c r="D955" s="98"/>
      <c r="E955" s="98"/>
      <c r="F955" s="98"/>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93"/>
      <c r="D956" s="98"/>
      <c r="E956" s="98"/>
      <c r="F956" s="98"/>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93"/>
      <c r="D957" s="98"/>
      <c r="E957" s="98"/>
      <c r="F957" s="98"/>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93"/>
      <c r="D958" s="98"/>
      <c r="E958" s="98"/>
      <c r="F958" s="98"/>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93"/>
      <c r="D959" s="98"/>
      <c r="E959" s="98"/>
      <c r="F959" s="98"/>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93"/>
      <c r="D960" s="98"/>
      <c r="E960" s="98"/>
      <c r="F960" s="98"/>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93"/>
      <c r="D961" s="98"/>
      <c r="E961" s="98"/>
      <c r="F961" s="98"/>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93"/>
      <c r="D962" s="98"/>
      <c r="E962" s="98"/>
      <c r="F962" s="98"/>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93"/>
      <c r="D963" s="98"/>
      <c r="E963" s="98"/>
      <c r="F963" s="98"/>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93"/>
      <c r="D964" s="98"/>
      <c r="E964" s="98"/>
      <c r="F964" s="98"/>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93"/>
      <c r="D965" s="98"/>
      <c r="E965" s="98"/>
      <c r="F965" s="98"/>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93"/>
      <c r="D966" s="98"/>
      <c r="E966" s="98"/>
      <c r="F966" s="98"/>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93"/>
      <c r="D967" s="98"/>
      <c r="E967" s="98"/>
      <c r="F967" s="98"/>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93"/>
      <c r="D968" s="98"/>
      <c r="E968" s="98"/>
      <c r="F968" s="98"/>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93"/>
      <c r="D969" s="98"/>
      <c r="E969" s="98"/>
      <c r="F969" s="98"/>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93"/>
      <c r="D970" s="98"/>
      <c r="E970" s="98"/>
      <c r="F970" s="98"/>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93"/>
      <c r="D971" s="98"/>
      <c r="E971" s="98"/>
      <c r="F971" s="98"/>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93"/>
      <c r="D972" s="98"/>
      <c r="E972" s="98"/>
      <c r="F972" s="98"/>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93"/>
      <c r="D973" s="98"/>
      <c r="E973" s="98"/>
      <c r="F973" s="98"/>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93"/>
      <c r="D974" s="98"/>
      <c r="E974" s="98"/>
      <c r="F974" s="98"/>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93"/>
      <c r="D975" s="98"/>
      <c r="E975" s="98"/>
      <c r="F975" s="98"/>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93"/>
      <c r="D976" s="98"/>
      <c r="E976" s="98"/>
      <c r="F976" s="98"/>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93"/>
      <c r="D977" s="98"/>
      <c r="E977" s="98"/>
      <c r="F977" s="98"/>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93"/>
      <c r="D978" s="98"/>
      <c r="E978" s="98"/>
      <c r="F978" s="98"/>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93"/>
      <c r="D979" s="98"/>
      <c r="E979" s="98"/>
      <c r="F979" s="98"/>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93"/>
      <c r="D980" s="98"/>
      <c r="E980" s="98"/>
      <c r="F980" s="98"/>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93"/>
      <c r="D981" s="98"/>
      <c r="E981" s="98"/>
      <c r="F981" s="98"/>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93"/>
      <c r="D982" s="98"/>
      <c r="E982" s="98"/>
      <c r="F982" s="98"/>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93"/>
      <c r="D983" s="98"/>
      <c r="E983" s="98"/>
      <c r="F983" s="98"/>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93"/>
      <c r="D984" s="98"/>
      <c r="E984" s="98"/>
      <c r="F984" s="98"/>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93"/>
      <c r="D985" s="98"/>
      <c r="E985" s="98"/>
      <c r="F985" s="98"/>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93"/>
      <c r="D986" s="98"/>
      <c r="E986" s="98"/>
      <c r="F986" s="98"/>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93"/>
      <c r="D987" s="98"/>
      <c r="E987" s="98"/>
      <c r="F987" s="98"/>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93"/>
      <c r="D988" s="98"/>
      <c r="E988" s="98"/>
      <c r="F988" s="98"/>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93"/>
      <c r="D989" s="98"/>
      <c r="E989" s="98"/>
      <c r="F989" s="98"/>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93"/>
      <c r="D990" s="98"/>
      <c r="E990" s="98"/>
      <c r="F990" s="98"/>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93"/>
      <c r="D991" s="98"/>
      <c r="E991" s="98"/>
      <c r="F991" s="98"/>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93"/>
      <c r="D992" s="98"/>
      <c r="E992" s="98"/>
      <c r="F992" s="98"/>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93"/>
      <c r="D993" s="98"/>
      <c r="E993" s="98"/>
      <c r="F993" s="98"/>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93"/>
      <c r="D994" s="98"/>
      <c r="E994" s="98"/>
      <c r="F994" s="98"/>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93"/>
      <c r="D995" s="98"/>
      <c r="E995" s="98"/>
      <c r="F995" s="98"/>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93"/>
      <c r="D996" s="98"/>
      <c r="E996" s="98"/>
      <c r="F996" s="98"/>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93"/>
      <c r="D997" s="98"/>
      <c r="E997" s="98"/>
      <c r="F997" s="98"/>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93"/>
      <c r="D998" s="98"/>
      <c r="E998" s="98"/>
      <c r="F998" s="98"/>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93"/>
      <c r="D999" s="98"/>
      <c r="E999" s="98"/>
      <c r="F999" s="98"/>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93"/>
      <c r="D1000" s="98"/>
      <c r="E1000" s="98"/>
      <c r="F1000" s="98"/>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NATURE CONSERVANCY</v>
      </c>
      <c r="B1" s="4"/>
      <c r="C1" s="1">
        <f>'Revenues 2024'!C1</f>
        <v>2024</v>
      </c>
      <c r="D1" s="46"/>
      <c r="E1" s="47"/>
      <c r="F1" s="16"/>
      <c r="G1" s="16"/>
      <c r="H1" s="16"/>
      <c r="I1" s="16"/>
      <c r="J1" s="16"/>
      <c r="K1" s="16"/>
      <c r="L1" s="16"/>
      <c r="M1" s="16"/>
      <c r="N1" s="16"/>
      <c r="O1" s="16"/>
      <c r="P1" s="16"/>
      <c r="Q1" s="16"/>
      <c r="R1" s="16"/>
      <c r="S1" s="16"/>
      <c r="T1" s="16"/>
      <c r="U1" s="16"/>
      <c r="V1" s="16"/>
      <c r="W1" s="16"/>
      <c r="X1" s="16"/>
      <c r="Y1" s="16"/>
      <c r="Z1" s="16"/>
    </row>
    <row r="2">
      <c r="A2" s="52" t="s">
        <v>55</v>
      </c>
      <c r="B2" s="20">
        <v>1.0</v>
      </c>
      <c r="C2" s="25" t="s">
        <v>61</v>
      </c>
      <c r="D2" s="54"/>
      <c r="E2" s="55">
        <v>9.682443E7</v>
      </c>
      <c r="F2" s="16"/>
      <c r="G2" s="16"/>
      <c r="H2" s="16"/>
      <c r="I2" s="16"/>
      <c r="J2" s="16"/>
      <c r="K2" s="16"/>
      <c r="L2" s="16"/>
      <c r="M2" s="16"/>
      <c r="N2" s="16"/>
      <c r="O2" s="16"/>
      <c r="P2" s="16"/>
      <c r="Q2" s="16"/>
      <c r="R2" s="16"/>
      <c r="S2" s="16"/>
      <c r="T2" s="16"/>
      <c r="U2" s="16"/>
      <c r="V2" s="16"/>
      <c r="W2" s="16"/>
      <c r="X2" s="16"/>
      <c r="Y2" s="16"/>
      <c r="Z2" s="16"/>
    </row>
    <row r="3">
      <c r="A3" s="38"/>
      <c r="B3" s="20">
        <v>2.0</v>
      </c>
      <c r="C3" s="25" t="s">
        <v>64</v>
      </c>
      <c r="D3" s="57"/>
      <c r="E3" s="55">
        <v>1.54022294E8</v>
      </c>
      <c r="F3" s="16"/>
      <c r="G3" s="16"/>
      <c r="H3" s="16"/>
      <c r="I3" s="16"/>
      <c r="J3" s="16"/>
      <c r="K3" s="16"/>
      <c r="L3" s="16"/>
      <c r="M3" s="16"/>
      <c r="N3" s="16"/>
      <c r="O3" s="16"/>
      <c r="P3" s="16"/>
      <c r="Q3" s="16"/>
      <c r="R3" s="16"/>
      <c r="S3" s="16"/>
      <c r="T3" s="16"/>
      <c r="U3" s="16"/>
      <c r="V3" s="16"/>
      <c r="W3" s="16"/>
      <c r="X3" s="16"/>
      <c r="Y3" s="16"/>
      <c r="Z3" s="16"/>
    </row>
    <row r="4">
      <c r="A4" s="38"/>
      <c r="B4" s="20">
        <v>3.0</v>
      </c>
      <c r="C4" s="25" t="s">
        <v>67</v>
      </c>
      <c r="D4" s="54"/>
      <c r="E4" s="55">
        <v>3.11986851E8</v>
      </c>
      <c r="F4" s="16"/>
      <c r="G4" s="16"/>
      <c r="H4" s="16"/>
      <c r="I4" s="16"/>
      <c r="J4" s="16"/>
      <c r="K4" s="16"/>
      <c r="L4" s="16"/>
      <c r="M4" s="16"/>
      <c r="N4" s="16"/>
      <c r="O4" s="16"/>
      <c r="P4" s="16"/>
      <c r="Q4" s="16"/>
      <c r="R4" s="16"/>
      <c r="S4" s="16"/>
      <c r="T4" s="16"/>
      <c r="U4" s="16"/>
      <c r="V4" s="16"/>
      <c r="W4" s="16"/>
      <c r="X4" s="16"/>
      <c r="Y4" s="16"/>
      <c r="Z4" s="16"/>
    </row>
    <row r="5">
      <c r="A5" s="38"/>
      <c r="B5" s="20">
        <v>4.0</v>
      </c>
      <c r="C5" s="25" t="s">
        <v>69</v>
      </c>
      <c r="D5" s="57"/>
      <c r="E5" s="55">
        <v>6.12832106E8</v>
      </c>
      <c r="F5" s="16"/>
      <c r="G5" s="16"/>
      <c r="H5" s="16"/>
      <c r="I5" s="16"/>
      <c r="J5" s="16"/>
      <c r="K5" s="16"/>
      <c r="L5" s="16"/>
      <c r="M5" s="16"/>
      <c r="N5" s="16"/>
      <c r="O5" s="16"/>
      <c r="P5" s="16"/>
      <c r="Q5" s="16"/>
      <c r="R5" s="16"/>
      <c r="S5" s="16"/>
      <c r="T5" s="16"/>
      <c r="U5" s="16"/>
      <c r="V5" s="16"/>
      <c r="W5" s="16"/>
      <c r="X5" s="16"/>
      <c r="Y5" s="16"/>
      <c r="Z5" s="16"/>
    </row>
    <row r="6">
      <c r="A6" s="38"/>
      <c r="B6" s="20">
        <v>5.0</v>
      </c>
      <c r="C6" s="44" t="s">
        <v>71</v>
      </c>
      <c r="D6" s="60"/>
      <c r="E6" s="55">
        <v>0.0</v>
      </c>
      <c r="F6" s="16"/>
      <c r="G6" s="16"/>
      <c r="H6" s="16"/>
      <c r="I6" s="16"/>
      <c r="J6" s="16"/>
      <c r="K6" s="16"/>
      <c r="L6" s="16"/>
      <c r="M6" s="16"/>
      <c r="N6" s="16"/>
      <c r="O6" s="16"/>
      <c r="P6" s="16"/>
      <c r="Q6" s="16"/>
      <c r="R6" s="16"/>
      <c r="S6" s="16"/>
      <c r="T6" s="16"/>
      <c r="U6" s="16"/>
      <c r="V6" s="16"/>
      <c r="W6" s="16"/>
      <c r="X6" s="16"/>
      <c r="Y6" s="16"/>
      <c r="Z6" s="16"/>
    </row>
    <row r="7">
      <c r="A7" s="38"/>
      <c r="B7" s="20">
        <v>6.0</v>
      </c>
      <c r="C7" s="44" t="s">
        <v>76</v>
      </c>
      <c r="D7" s="60"/>
      <c r="E7" s="55">
        <v>0.0</v>
      </c>
      <c r="F7" s="16"/>
      <c r="G7" s="16"/>
      <c r="H7" s="16"/>
      <c r="I7" s="16"/>
      <c r="J7" s="16"/>
      <c r="K7" s="16"/>
      <c r="L7" s="16"/>
      <c r="M7" s="16"/>
      <c r="N7" s="16"/>
      <c r="O7" s="16"/>
      <c r="P7" s="16"/>
      <c r="Q7" s="16"/>
      <c r="R7" s="16"/>
      <c r="S7" s="16"/>
      <c r="T7" s="16"/>
      <c r="U7" s="16"/>
      <c r="V7" s="16"/>
      <c r="W7" s="16"/>
      <c r="X7" s="16"/>
      <c r="Y7" s="16"/>
      <c r="Z7" s="16"/>
    </row>
    <row r="8">
      <c r="A8" s="38"/>
      <c r="B8" s="20">
        <v>7.0</v>
      </c>
      <c r="C8" s="25" t="s">
        <v>78</v>
      </c>
      <c r="D8" s="57"/>
      <c r="E8" s="55">
        <v>2047639.0</v>
      </c>
      <c r="F8" s="16"/>
      <c r="G8" s="16"/>
      <c r="H8" s="16"/>
      <c r="I8" s="16"/>
      <c r="J8" s="16"/>
      <c r="K8" s="16"/>
      <c r="L8" s="16"/>
      <c r="M8" s="16"/>
      <c r="N8" s="16"/>
      <c r="O8" s="16"/>
      <c r="P8" s="16"/>
      <c r="Q8" s="16"/>
      <c r="R8" s="16"/>
      <c r="S8" s="16"/>
      <c r="T8" s="16"/>
      <c r="U8" s="16"/>
      <c r="V8" s="16"/>
      <c r="W8" s="16"/>
      <c r="X8" s="16"/>
      <c r="Y8" s="16"/>
      <c r="Z8" s="16"/>
    </row>
    <row r="9">
      <c r="A9" s="38"/>
      <c r="B9" s="20">
        <v>8.0</v>
      </c>
      <c r="C9" s="25" t="s">
        <v>79</v>
      </c>
      <c r="D9" s="57"/>
      <c r="E9" s="55">
        <v>0.0</v>
      </c>
      <c r="F9" s="16"/>
      <c r="G9" s="16"/>
      <c r="H9" s="16"/>
      <c r="I9" s="16"/>
      <c r="J9" s="16"/>
      <c r="K9" s="16"/>
      <c r="L9" s="16"/>
      <c r="M9" s="16"/>
      <c r="N9" s="16"/>
      <c r="O9" s="16"/>
      <c r="P9" s="16"/>
      <c r="Q9" s="16"/>
      <c r="R9" s="16"/>
      <c r="S9" s="16"/>
      <c r="T9" s="16"/>
      <c r="U9" s="16"/>
      <c r="V9" s="16"/>
      <c r="W9" s="16"/>
      <c r="X9" s="16"/>
      <c r="Y9" s="16"/>
      <c r="Z9" s="16"/>
    </row>
    <row r="10">
      <c r="A10" s="38"/>
      <c r="B10" s="20">
        <v>9.0</v>
      </c>
      <c r="C10" s="25" t="s">
        <v>84</v>
      </c>
      <c r="D10" s="54"/>
      <c r="E10" s="55">
        <v>5.1115494E7</v>
      </c>
      <c r="F10" s="16"/>
      <c r="G10" s="16"/>
      <c r="H10" s="16"/>
      <c r="I10" s="16"/>
      <c r="J10" s="16"/>
      <c r="K10" s="16"/>
      <c r="L10" s="16"/>
      <c r="M10" s="16"/>
      <c r="N10" s="16"/>
      <c r="O10" s="16"/>
      <c r="P10" s="16"/>
      <c r="Q10" s="16"/>
      <c r="R10" s="16"/>
      <c r="S10" s="16"/>
      <c r="T10" s="16"/>
      <c r="U10" s="16"/>
      <c r="V10" s="16"/>
      <c r="W10" s="16"/>
      <c r="X10" s="16"/>
      <c r="Y10" s="16"/>
      <c r="Z10" s="16"/>
    </row>
    <row r="11">
      <c r="A11" s="38"/>
      <c r="B11" s="20" t="s">
        <v>87</v>
      </c>
      <c r="C11" s="25" t="s">
        <v>88</v>
      </c>
      <c r="D11" s="55">
        <v>3.82436343E8</v>
      </c>
      <c r="E11" s="55">
        <v>0.0</v>
      </c>
      <c r="F11" s="16"/>
      <c r="G11" s="16"/>
      <c r="H11" s="16"/>
      <c r="I11" s="16"/>
      <c r="J11" s="16"/>
      <c r="K11" s="16"/>
      <c r="L11" s="16"/>
      <c r="M11" s="16"/>
      <c r="N11" s="16"/>
      <c r="O11" s="16"/>
      <c r="P11" s="16"/>
      <c r="Q11" s="16"/>
      <c r="R11" s="16"/>
      <c r="S11" s="16"/>
      <c r="T11" s="16"/>
      <c r="U11" s="16"/>
      <c r="V11" s="16"/>
      <c r="W11" s="16"/>
      <c r="X11" s="16"/>
      <c r="Y11" s="16"/>
      <c r="Z11" s="16"/>
    </row>
    <row r="12">
      <c r="A12" s="38"/>
      <c r="B12" s="20" t="s">
        <v>91</v>
      </c>
      <c r="C12" s="25" t="s">
        <v>92</v>
      </c>
      <c r="D12" s="55">
        <v>1.92288178E8</v>
      </c>
      <c r="E12" s="47">
        <f>D11-D12</f>
        <v>190148165</v>
      </c>
      <c r="F12" s="16"/>
      <c r="G12" s="16"/>
      <c r="H12" s="16"/>
      <c r="I12" s="16"/>
      <c r="J12" s="16"/>
      <c r="K12" s="16"/>
      <c r="L12" s="16"/>
      <c r="M12" s="16"/>
      <c r="N12" s="16"/>
      <c r="O12" s="16"/>
      <c r="P12" s="16"/>
      <c r="Q12" s="16"/>
      <c r="R12" s="16"/>
      <c r="S12" s="16"/>
      <c r="T12" s="16"/>
      <c r="U12" s="16"/>
      <c r="V12" s="16"/>
      <c r="W12" s="16"/>
      <c r="X12" s="16"/>
      <c r="Y12" s="16"/>
      <c r="Z12" s="16"/>
    </row>
    <row r="13">
      <c r="A13" s="38"/>
      <c r="B13" s="20">
        <v>11.0</v>
      </c>
      <c r="C13" s="25" t="s">
        <v>97</v>
      </c>
      <c r="D13" s="57"/>
      <c r="E13" s="55">
        <v>5.4740814E8</v>
      </c>
      <c r="F13" s="16"/>
      <c r="G13" s="16"/>
      <c r="H13" s="16"/>
      <c r="I13" s="16"/>
      <c r="J13" s="16"/>
      <c r="K13" s="16"/>
      <c r="L13" s="16"/>
      <c r="M13" s="16"/>
      <c r="N13" s="16"/>
      <c r="O13" s="16"/>
      <c r="P13" s="16"/>
      <c r="Q13" s="16"/>
      <c r="R13" s="16"/>
      <c r="S13" s="16"/>
      <c r="T13" s="16"/>
      <c r="U13" s="16"/>
      <c r="V13" s="16"/>
      <c r="W13" s="16"/>
      <c r="X13" s="16"/>
      <c r="Y13" s="16"/>
      <c r="Z13" s="16"/>
    </row>
    <row r="14">
      <c r="A14" s="38"/>
      <c r="B14" s="20">
        <v>12.0</v>
      </c>
      <c r="C14" s="25" t="s">
        <v>99</v>
      </c>
      <c r="D14" s="57"/>
      <c r="E14" s="55">
        <v>3.15653297E9</v>
      </c>
      <c r="F14" s="16"/>
      <c r="G14" s="16"/>
      <c r="H14" s="16"/>
      <c r="I14" s="16"/>
      <c r="J14" s="16"/>
      <c r="K14" s="16"/>
      <c r="L14" s="16"/>
      <c r="M14" s="16"/>
      <c r="N14" s="16"/>
      <c r="O14" s="16"/>
      <c r="P14" s="16"/>
      <c r="Q14" s="16"/>
      <c r="R14" s="16"/>
      <c r="S14" s="16"/>
      <c r="T14" s="16"/>
      <c r="U14" s="16"/>
      <c r="V14" s="16"/>
      <c r="W14" s="16"/>
      <c r="X14" s="16"/>
      <c r="Y14" s="16"/>
      <c r="Z14" s="16"/>
    </row>
    <row r="15">
      <c r="A15" s="38"/>
      <c r="B15" s="20">
        <v>13.0</v>
      </c>
      <c r="C15" s="25" t="s">
        <v>105</v>
      </c>
      <c r="D15" s="57"/>
      <c r="E15" s="55">
        <v>0.0</v>
      </c>
      <c r="F15" s="16"/>
      <c r="G15" s="16"/>
      <c r="H15" s="16"/>
      <c r="I15" s="16"/>
      <c r="J15" s="16"/>
      <c r="K15" s="16"/>
      <c r="L15" s="16"/>
      <c r="M15" s="16"/>
      <c r="N15" s="16"/>
      <c r="O15" s="16"/>
      <c r="P15" s="16"/>
      <c r="Q15" s="16"/>
      <c r="R15" s="16"/>
      <c r="S15" s="16"/>
      <c r="T15" s="16"/>
      <c r="U15" s="16"/>
      <c r="V15" s="16"/>
      <c r="W15" s="16"/>
      <c r="X15" s="16"/>
      <c r="Y15" s="16"/>
      <c r="Z15" s="16"/>
    </row>
    <row r="16">
      <c r="A16" s="38"/>
      <c r="B16" s="20">
        <v>14.0</v>
      </c>
      <c r="C16" s="25" t="s">
        <v>107</v>
      </c>
      <c r="D16" s="57"/>
      <c r="E16" s="55">
        <v>3.5409423E7</v>
      </c>
      <c r="F16" s="16"/>
      <c r="G16" s="16"/>
      <c r="H16" s="16"/>
      <c r="I16" s="16"/>
      <c r="J16" s="16"/>
      <c r="K16" s="16"/>
      <c r="L16" s="16"/>
      <c r="M16" s="16"/>
      <c r="N16" s="16"/>
      <c r="O16" s="16"/>
      <c r="P16" s="16"/>
      <c r="Q16" s="16"/>
      <c r="R16" s="16"/>
      <c r="S16" s="16"/>
      <c r="T16" s="16"/>
      <c r="U16" s="16"/>
      <c r="V16" s="16"/>
      <c r="W16" s="16"/>
      <c r="X16" s="16"/>
      <c r="Y16" s="16"/>
      <c r="Z16" s="16"/>
    </row>
    <row r="17">
      <c r="A17" s="50"/>
      <c r="B17" s="20">
        <v>15.0</v>
      </c>
      <c r="C17" s="25" t="s">
        <v>109</v>
      </c>
      <c r="D17" s="57"/>
      <c r="E17" s="55">
        <v>4.950354059E9</v>
      </c>
      <c r="F17" s="16"/>
      <c r="G17" s="16"/>
      <c r="H17" s="16"/>
      <c r="I17" s="16"/>
      <c r="J17" s="16"/>
      <c r="K17" s="16"/>
      <c r="L17" s="16"/>
      <c r="M17" s="16"/>
      <c r="N17" s="16"/>
      <c r="O17" s="16"/>
      <c r="P17" s="16"/>
      <c r="Q17" s="16"/>
      <c r="R17" s="16"/>
      <c r="S17" s="16"/>
      <c r="T17" s="16"/>
      <c r="U17" s="16"/>
      <c r="V17" s="16"/>
      <c r="W17" s="16"/>
      <c r="X17" s="16"/>
      <c r="Y17" s="16"/>
      <c r="Z17" s="16"/>
    </row>
    <row r="18">
      <c r="A18" s="58"/>
      <c r="B18" s="58">
        <v>16.0</v>
      </c>
      <c r="C18" s="61" t="s">
        <v>111</v>
      </c>
      <c r="D18" s="72"/>
      <c r="E18" s="74">
        <f>sum(E2:E17)</f>
        <v>10108681571</v>
      </c>
      <c r="F18" s="16"/>
      <c r="G18" s="16"/>
      <c r="H18" s="16"/>
      <c r="I18" s="16"/>
      <c r="J18" s="16"/>
      <c r="K18" s="16"/>
      <c r="L18" s="16"/>
      <c r="M18" s="16"/>
      <c r="N18" s="16"/>
      <c r="O18" s="16"/>
      <c r="P18" s="16"/>
      <c r="Q18" s="16"/>
      <c r="R18" s="16"/>
      <c r="S18" s="16"/>
      <c r="T18" s="16"/>
      <c r="U18" s="16"/>
      <c r="V18" s="16"/>
      <c r="W18" s="16"/>
      <c r="X18" s="16"/>
      <c r="Y18" s="16"/>
      <c r="Z18" s="16"/>
    </row>
    <row r="19">
      <c r="A19" s="19" t="s">
        <v>117</v>
      </c>
      <c r="B19" s="76">
        <v>17.0</v>
      </c>
      <c r="C19" s="77" t="s">
        <v>121</v>
      </c>
      <c r="D19" s="78"/>
      <c r="E19" s="55">
        <v>4.0382532E8</v>
      </c>
      <c r="F19" s="16"/>
      <c r="G19" s="16"/>
      <c r="H19" s="16"/>
      <c r="I19" s="16"/>
      <c r="J19" s="16"/>
      <c r="K19" s="16"/>
      <c r="L19" s="16"/>
      <c r="M19" s="16"/>
      <c r="N19" s="16"/>
      <c r="O19" s="16"/>
      <c r="P19" s="16"/>
      <c r="Q19" s="16"/>
      <c r="R19" s="16"/>
      <c r="S19" s="16"/>
      <c r="T19" s="16"/>
      <c r="U19" s="16"/>
      <c r="V19" s="16"/>
      <c r="W19" s="16"/>
      <c r="X19" s="16"/>
      <c r="Y19" s="16"/>
      <c r="Z19" s="16"/>
    </row>
    <row r="20">
      <c r="A20" s="38"/>
      <c r="B20" s="76">
        <v>18.0</v>
      </c>
      <c r="C20" s="77" t="s">
        <v>123</v>
      </c>
      <c r="D20" s="78"/>
      <c r="E20" s="55">
        <v>0.0</v>
      </c>
      <c r="F20" s="16"/>
      <c r="G20" s="16"/>
      <c r="H20" s="16"/>
      <c r="I20" s="16"/>
      <c r="J20" s="16"/>
      <c r="K20" s="16"/>
      <c r="L20" s="16"/>
      <c r="M20" s="16"/>
      <c r="N20" s="16"/>
      <c r="O20" s="16"/>
      <c r="P20" s="16"/>
      <c r="Q20" s="16"/>
      <c r="R20" s="16"/>
      <c r="S20" s="16"/>
      <c r="T20" s="16"/>
      <c r="U20" s="16"/>
      <c r="V20" s="16"/>
      <c r="W20" s="16"/>
      <c r="X20" s="16"/>
      <c r="Y20" s="16"/>
      <c r="Z20" s="16"/>
    </row>
    <row r="21">
      <c r="A21" s="38"/>
      <c r="B21" s="76">
        <v>19.0</v>
      </c>
      <c r="C21" s="77" t="s">
        <v>125</v>
      </c>
      <c r="D21" s="78"/>
      <c r="E21" s="55">
        <v>1.75929078E8</v>
      </c>
      <c r="F21" s="16"/>
      <c r="G21" s="16"/>
      <c r="H21" s="16"/>
      <c r="I21" s="16"/>
      <c r="J21" s="16"/>
      <c r="K21" s="16"/>
      <c r="L21" s="16"/>
      <c r="M21" s="16"/>
      <c r="N21" s="16"/>
      <c r="O21" s="16"/>
      <c r="P21" s="16"/>
      <c r="Q21" s="16"/>
      <c r="R21" s="16"/>
      <c r="S21" s="16"/>
      <c r="T21" s="16"/>
      <c r="U21" s="16"/>
      <c r="V21" s="16"/>
      <c r="W21" s="16"/>
      <c r="X21" s="16"/>
      <c r="Y21" s="16"/>
      <c r="Z21" s="16"/>
    </row>
    <row r="22">
      <c r="A22" s="38"/>
      <c r="B22" s="76">
        <v>20.0</v>
      </c>
      <c r="C22" s="77" t="s">
        <v>126</v>
      </c>
      <c r="D22" s="78"/>
      <c r="E22" s="55">
        <v>0.0</v>
      </c>
      <c r="F22" s="16"/>
      <c r="G22" s="16"/>
      <c r="H22" s="16"/>
      <c r="I22" s="16"/>
      <c r="J22" s="16"/>
      <c r="K22" s="16"/>
      <c r="L22" s="16"/>
      <c r="M22" s="16"/>
      <c r="N22" s="16"/>
      <c r="O22" s="16"/>
      <c r="P22" s="16"/>
      <c r="Q22" s="16"/>
      <c r="R22" s="16"/>
      <c r="S22" s="16"/>
      <c r="T22" s="16"/>
      <c r="U22" s="16"/>
      <c r="V22" s="16"/>
      <c r="W22" s="16"/>
      <c r="X22" s="16"/>
      <c r="Y22" s="16"/>
      <c r="Z22" s="16"/>
    </row>
    <row r="23">
      <c r="A23" s="38"/>
      <c r="B23" s="76">
        <v>21.0</v>
      </c>
      <c r="C23" s="77" t="s">
        <v>129</v>
      </c>
      <c r="D23" s="78"/>
      <c r="E23" s="82">
        <v>0.0</v>
      </c>
      <c r="F23" s="16"/>
      <c r="G23" s="16"/>
      <c r="H23" s="16"/>
      <c r="I23" s="16"/>
      <c r="J23" s="16"/>
      <c r="K23" s="16"/>
      <c r="L23" s="16"/>
      <c r="M23" s="16"/>
      <c r="N23" s="16"/>
      <c r="O23" s="16"/>
      <c r="P23" s="16"/>
      <c r="Q23" s="16"/>
      <c r="R23" s="16"/>
      <c r="S23" s="16"/>
      <c r="T23" s="16"/>
      <c r="U23" s="16"/>
      <c r="V23" s="16"/>
      <c r="W23" s="16"/>
      <c r="X23" s="16"/>
      <c r="Y23" s="16"/>
      <c r="Z23" s="16"/>
    </row>
    <row r="24">
      <c r="A24" s="38"/>
      <c r="B24" s="76">
        <v>22.0</v>
      </c>
      <c r="C24" s="92" t="s">
        <v>132</v>
      </c>
      <c r="D24" s="97"/>
      <c r="E24" s="82">
        <v>6000000.0</v>
      </c>
      <c r="F24" s="16"/>
      <c r="G24" s="16"/>
      <c r="H24" s="16"/>
      <c r="I24" s="16"/>
      <c r="J24" s="16"/>
      <c r="K24" s="16"/>
      <c r="L24" s="16"/>
      <c r="M24" s="16"/>
      <c r="N24" s="16"/>
      <c r="O24" s="16"/>
      <c r="P24" s="16"/>
      <c r="Q24" s="16"/>
      <c r="R24" s="16"/>
      <c r="S24" s="16"/>
      <c r="T24" s="16"/>
      <c r="U24" s="16"/>
      <c r="V24" s="16"/>
      <c r="W24" s="16"/>
      <c r="X24" s="16"/>
      <c r="Y24" s="16"/>
      <c r="Z24" s="16"/>
    </row>
    <row r="25">
      <c r="A25" s="38"/>
      <c r="B25" s="76">
        <v>23.0</v>
      </c>
      <c r="C25" s="77" t="s">
        <v>140</v>
      </c>
      <c r="D25" s="100"/>
      <c r="E25" s="82">
        <v>0.0</v>
      </c>
      <c r="F25" s="16"/>
      <c r="G25" s="16"/>
      <c r="H25" s="16"/>
      <c r="I25" s="16"/>
      <c r="J25" s="16"/>
      <c r="K25" s="16"/>
      <c r="L25" s="16"/>
      <c r="M25" s="16"/>
      <c r="N25" s="16"/>
      <c r="O25" s="16"/>
      <c r="P25" s="16"/>
      <c r="Q25" s="16"/>
      <c r="R25" s="16"/>
      <c r="S25" s="16"/>
      <c r="T25" s="16"/>
      <c r="U25" s="16"/>
      <c r="V25" s="16"/>
      <c r="W25" s="16"/>
      <c r="X25" s="16"/>
      <c r="Y25" s="16"/>
      <c r="Z25" s="16"/>
    </row>
    <row r="26">
      <c r="A26" s="38"/>
      <c r="B26" s="76">
        <v>24.0</v>
      </c>
      <c r="C26" s="77" t="s">
        <v>143</v>
      </c>
      <c r="D26" s="78"/>
      <c r="E26" s="82">
        <v>6.80633887E8</v>
      </c>
      <c r="F26" s="16"/>
      <c r="G26" s="16"/>
      <c r="H26" s="16"/>
      <c r="I26" s="16"/>
      <c r="J26" s="16"/>
      <c r="K26" s="16"/>
      <c r="L26" s="16"/>
      <c r="M26" s="16"/>
      <c r="N26" s="16"/>
      <c r="O26" s="16"/>
      <c r="P26" s="16"/>
      <c r="Q26" s="16"/>
      <c r="R26" s="16"/>
      <c r="S26" s="16"/>
      <c r="T26" s="16"/>
      <c r="U26" s="16"/>
      <c r="V26" s="16"/>
      <c r="W26" s="16"/>
      <c r="X26" s="16"/>
      <c r="Y26" s="16"/>
      <c r="Z26" s="16"/>
    </row>
    <row r="27">
      <c r="A27" s="50"/>
      <c r="B27" s="76">
        <v>25.0</v>
      </c>
      <c r="C27" s="77" t="s">
        <v>148</v>
      </c>
      <c r="D27" s="78"/>
      <c r="E27" s="82">
        <v>4.95480596E8</v>
      </c>
      <c r="F27" s="16"/>
      <c r="G27" s="16"/>
      <c r="H27" s="16"/>
      <c r="I27" s="16"/>
      <c r="J27" s="16"/>
      <c r="K27" s="16"/>
      <c r="L27" s="16"/>
      <c r="M27" s="16"/>
      <c r="N27" s="16"/>
      <c r="O27" s="16"/>
      <c r="P27" s="16"/>
      <c r="Q27" s="16"/>
      <c r="R27" s="16"/>
      <c r="S27" s="16"/>
      <c r="T27" s="16"/>
      <c r="U27" s="16"/>
      <c r="V27" s="16"/>
      <c r="W27" s="16"/>
      <c r="X27" s="16"/>
      <c r="Y27" s="16"/>
      <c r="Z27" s="16"/>
    </row>
    <row r="28">
      <c r="A28" s="105"/>
      <c r="B28" s="107">
        <v>26.0</v>
      </c>
      <c r="C28" s="110" t="s">
        <v>153</v>
      </c>
      <c r="D28" s="112"/>
      <c r="E28" s="115">
        <f>sum(E19:E27)</f>
        <v>1761868881</v>
      </c>
      <c r="F28" s="16"/>
      <c r="G28" s="16"/>
      <c r="H28" s="16"/>
      <c r="I28" s="16"/>
      <c r="J28" s="16"/>
      <c r="K28" s="16"/>
      <c r="L28" s="16"/>
      <c r="M28" s="16"/>
      <c r="N28" s="16"/>
      <c r="O28" s="16"/>
      <c r="P28" s="16"/>
      <c r="Q28" s="16"/>
      <c r="R28" s="16"/>
      <c r="S28" s="16"/>
      <c r="T28" s="16"/>
      <c r="U28" s="16"/>
      <c r="V28" s="16"/>
      <c r="W28" s="16"/>
      <c r="X28" s="16"/>
      <c r="Y28" s="16"/>
      <c r="Z28" s="16"/>
    </row>
    <row r="29">
      <c r="A29" s="80" t="s">
        <v>158</v>
      </c>
      <c r="B29" s="116"/>
      <c r="C29" s="117" t="s">
        <v>159</v>
      </c>
      <c r="D29" s="118"/>
      <c r="E29" s="119"/>
      <c r="F29" s="16"/>
      <c r="G29" s="16"/>
      <c r="H29" s="16"/>
      <c r="I29" s="16"/>
      <c r="J29" s="16"/>
      <c r="K29" s="16"/>
      <c r="L29" s="16"/>
      <c r="M29" s="16"/>
      <c r="N29" s="16"/>
      <c r="O29" s="16"/>
      <c r="P29" s="16"/>
      <c r="Q29" s="16"/>
      <c r="R29" s="16"/>
      <c r="S29" s="16"/>
      <c r="T29" s="16"/>
      <c r="U29" s="16"/>
      <c r="V29" s="16"/>
      <c r="W29" s="16"/>
      <c r="X29" s="16"/>
      <c r="Y29" s="16"/>
      <c r="Z29" s="16"/>
    </row>
    <row r="30">
      <c r="A30" s="38"/>
      <c r="B30" s="76">
        <v>27.0</v>
      </c>
      <c r="C30" s="77" t="s">
        <v>163</v>
      </c>
      <c r="D30" s="78"/>
      <c r="E30" s="55">
        <v>6.332289494E9</v>
      </c>
      <c r="F30" s="16"/>
      <c r="G30" s="16"/>
      <c r="H30" s="16"/>
      <c r="I30" s="16"/>
      <c r="J30" s="16"/>
      <c r="K30" s="16"/>
      <c r="L30" s="16"/>
      <c r="M30" s="16"/>
      <c r="N30" s="16"/>
      <c r="O30" s="16"/>
      <c r="P30" s="16"/>
      <c r="Q30" s="16"/>
      <c r="R30" s="16"/>
      <c r="S30" s="16"/>
      <c r="T30" s="16"/>
      <c r="U30" s="16"/>
      <c r="V30" s="16"/>
      <c r="W30" s="16"/>
      <c r="X30" s="16"/>
      <c r="Y30" s="16"/>
      <c r="Z30" s="16"/>
    </row>
    <row r="31">
      <c r="A31" s="38"/>
      <c r="B31" s="76">
        <v>28.0</v>
      </c>
      <c r="C31" s="77" t="s">
        <v>165</v>
      </c>
      <c r="D31" s="78"/>
      <c r="E31" s="55">
        <v>2.014523196E9</v>
      </c>
      <c r="F31" s="16"/>
      <c r="G31" s="16"/>
      <c r="H31" s="16"/>
      <c r="I31" s="16"/>
      <c r="J31" s="16"/>
      <c r="K31" s="16"/>
      <c r="L31" s="16"/>
      <c r="M31" s="16"/>
      <c r="N31" s="16"/>
      <c r="O31" s="16"/>
      <c r="P31" s="16"/>
      <c r="Q31" s="16"/>
      <c r="R31" s="16"/>
      <c r="S31" s="16"/>
      <c r="T31" s="16"/>
      <c r="U31" s="16"/>
      <c r="V31" s="16"/>
      <c r="W31" s="16"/>
      <c r="X31" s="16"/>
      <c r="Y31" s="16"/>
      <c r="Z31" s="16"/>
    </row>
    <row r="32">
      <c r="A32" s="38"/>
      <c r="B32" s="116"/>
      <c r="C32" s="117" t="s">
        <v>167</v>
      </c>
      <c r="D32" s="118"/>
      <c r="E32" s="119"/>
      <c r="F32" s="16"/>
      <c r="G32" s="16"/>
      <c r="H32" s="16"/>
      <c r="I32" s="16"/>
      <c r="J32" s="16"/>
      <c r="K32" s="16"/>
      <c r="L32" s="16"/>
      <c r="M32" s="16"/>
      <c r="N32" s="16"/>
      <c r="O32" s="16"/>
      <c r="P32" s="16"/>
      <c r="Q32" s="16"/>
      <c r="R32" s="16"/>
      <c r="S32" s="16"/>
      <c r="T32" s="16"/>
      <c r="U32" s="16"/>
      <c r="V32" s="16"/>
      <c r="W32" s="16"/>
      <c r="X32" s="16"/>
      <c r="Y32" s="16"/>
      <c r="Z32" s="16"/>
    </row>
    <row r="33">
      <c r="A33" s="38"/>
      <c r="B33" s="76">
        <v>29.0</v>
      </c>
      <c r="C33" s="77" t="s">
        <v>168</v>
      </c>
      <c r="D33" s="78"/>
      <c r="E33" s="82">
        <v>0.0</v>
      </c>
      <c r="F33" s="16"/>
      <c r="G33" s="16"/>
      <c r="H33" s="16"/>
      <c r="I33" s="16"/>
      <c r="J33" s="16"/>
      <c r="K33" s="16"/>
      <c r="L33" s="16"/>
      <c r="M33" s="16"/>
      <c r="N33" s="16"/>
      <c r="O33" s="16"/>
      <c r="P33" s="16"/>
      <c r="Q33" s="16"/>
      <c r="R33" s="16"/>
      <c r="S33" s="16"/>
      <c r="T33" s="16"/>
      <c r="U33" s="16"/>
      <c r="V33" s="16"/>
      <c r="W33" s="16"/>
      <c r="X33" s="16"/>
      <c r="Y33" s="16"/>
      <c r="Z33" s="16"/>
    </row>
    <row r="34">
      <c r="A34" s="38"/>
      <c r="B34" s="76">
        <v>30.0</v>
      </c>
      <c r="C34" s="77" t="s">
        <v>171</v>
      </c>
      <c r="D34" s="100"/>
      <c r="E34" s="82">
        <v>0.0</v>
      </c>
      <c r="F34" s="16"/>
      <c r="G34" s="16"/>
      <c r="H34" s="16"/>
      <c r="I34" s="16"/>
      <c r="J34" s="16"/>
      <c r="K34" s="16"/>
      <c r="L34" s="16"/>
      <c r="M34" s="16"/>
      <c r="N34" s="16"/>
      <c r="O34" s="16"/>
      <c r="P34" s="16"/>
      <c r="Q34" s="16"/>
      <c r="R34" s="16"/>
      <c r="S34" s="16"/>
      <c r="T34" s="16"/>
      <c r="U34" s="16"/>
      <c r="V34" s="16"/>
      <c r="W34" s="16"/>
      <c r="X34" s="16"/>
      <c r="Y34" s="16"/>
      <c r="Z34" s="16"/>
    </row>
    <row r="35">
      <c r="A35" s="50"/>
      <c r="B35" s="76">
        <v>31.0</v>
      </c>
      <c r="C35" s="77" t="s">
        <v>173</v>
      </c>
      <c r="D35" s="100"/>
      <c r="E35" s="82">
        <v>0.0</v>
      </c>
      <c r="F35" s="16"/>
      <c r="G35" s="16"/>
      <c r="H35" s="16"/>
      <c r="I35" s="16"/>
      <c r="J35" s="16"/>
      <c r="K35" s="16"/>
      <c r="L35" s="16"/>
      <c r="M35" s="16"/>
      <c r="N35" s="16"/>
      <c r="O35" s="16"/>
      <c r="P35" s="16"/>
      <c r="Q35" s="16"/>
      <c r="R35" s="16"/>
      <c r="S35" s="16"/>
      <c r="T35" s="16"/>
      <c r="U35" s="16"/>
      <c r="V35" s="16"/>
      <c r="W35" s="16"/>
      <c r="X35" s="16"/>
      <c r="Y35" s="16"/>
      <c r="Z35" s="16"/>
    </row>
    <row r="36">
      <c r="A36" s="105"/>
      <c r="B36" s="107">
        <v>32.0</v>
      </c>
      <c r="C36" s="110" t="s">
        <v>175</v>
      </c>
      <c r="D36" s="123"/>
      <c r="E36" s="115">
        <f>sum(E30:E35)</f>
        <v>8346812690</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180</v>
      </c>
      <c r="D37" s="127"/>
      <c r="E37" s="129">
        <f>E36+E28</f>
        <v>10108681571</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8"/>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8"/>
      <c r="F39" s="51"/>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8"/>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8"/>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8"/>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8"/>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8"/>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8"/>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8"/>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8"/>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8"/>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8"/>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8"/>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8"/>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8"/>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8"/>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8"/>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8"/>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8"/>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8"/>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8"/>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8"/>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8"/>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8"/>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8"/>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8"/>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8"/>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8"/>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8"/>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8"/>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8"/>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8"/>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8"/>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8"/>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8"/>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8"/>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8"/>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8"/>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8"/>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8"/>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8"/>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8"/>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8"/>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8"/>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8"/>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8"/>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8"/>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8"/>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8"/>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8"/>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8"/>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8"/>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8"/>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8"/>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8"/>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8"/>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8"/>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8"/>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8"/>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8"/>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8"/>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8"/>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8"/>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8"/>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8"/>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8"/>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8"/>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8"/>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8"/>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8"/>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8"/>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8"/>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8"/>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8"/>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8"/>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8"/>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8"/>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8"/>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8"/>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8"/>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8"/>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8"/>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8"/>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8"/>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8"/>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8"/>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8"/>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8"/>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8"/>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8"/>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8"/>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8"/>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8"/>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8"/>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8"/>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8"/>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8"/>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8"/>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8"/>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8"/>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8"/>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8"/>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8"/>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8"/>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8"/>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8"/>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8"/>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8"/>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8"/>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8"/>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8"/>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8"/>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8"/>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8"/>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8"/>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8"/>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8"/>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8"/>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8"/>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8"/>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8"/>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8"/>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8"/>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8"/>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8"/>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8"/>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8"/>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8"/>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8"/>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8"/>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8"/>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8"/>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8"/>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8"/>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8"/>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8"/>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8"/>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8"/>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8"/>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8"/>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8"/>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8"/>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8"/>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8"/>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8"/>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8"/>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8"/>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8"/>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8"/>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8"/>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8"/>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8"/>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8"/>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8"/>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8"/>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8"/>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8"/>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8"/>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8"/>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8"/>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8"/>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8"/>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8"/>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8"/>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8"/>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8"/>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8"/>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8"/>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8"/>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8"/>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8"/>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8"/>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8"/>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8"/>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8"/>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8"/>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8"/>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8"/>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8"/>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8"/>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8"/>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8"/>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8"/>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8"/>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8"/>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8"/>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8"/>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8"/>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8"/>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8"/>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8"/>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8"/>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8"/>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8"/>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8"/>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8"/>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8"/>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8"/>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8"/>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8"/>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8"/>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8"/>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8"/>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8"/>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8"/>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8"/>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8"/>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8"/>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8"/>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8"/>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8"/>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8"/>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8"/>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8"/>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8"/>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8"/>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8"/>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8"/>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8"/>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8"/>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8"/>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8"/>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8"/>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8"/>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8"/>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8"/>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8"/>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8"/>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8"/>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8"/>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8"/>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8"/>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8"/>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8"/>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8"/>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8"/>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8"/>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8"/>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8"/>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8"/>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8"/>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8"/>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8"/>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8"/>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8"/>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8"/>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8"/>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8"/>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8"/>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8"/>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8"/>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8"/>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8"/>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8"/>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8"/>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8"/>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8"/>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8"/>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8"/>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8"/>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8"/>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8"/>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8"/>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8"/>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8"/>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8"/>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8"/>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8"/>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8"/>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8"/>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8"/>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8"/>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8"/>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8"/>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8"/>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8"/>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8"/>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8"/>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8"/>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8"/>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8"/>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8"/>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8"/>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8"/>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8"/>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8"/>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8"/>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8"/>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8"/>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8"/>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8"/>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8"/>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8"/>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8"/>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8"/>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8"/>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8"/>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8"/>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8"/>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8"/>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8"/>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8"/>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8"/>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8"/>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8"/>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8"/>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8"/>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8"/>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8"/>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8"/>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8"/>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8"/>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8"/>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8"/>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8"/>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8"/>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8"/>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8"/>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8"/>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8"/>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8"/>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8"/>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8"/>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8"/>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8"/>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8"/>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8"/>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8"/>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8"/>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8"/>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8"/>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8"/>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8"/>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8"/>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8"/>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8"/>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8"/>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8"/>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8"/>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8"/>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8"/>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8"/>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8"/>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8"/>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8"/>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8"/>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8"/>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8"/>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8"/>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8"/>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8"/>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8"/>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8"/>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8"/>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8"/>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8"/>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8"/>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8"/>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8"/>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8"/>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8"/>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8"/>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8"/>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8"/>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8"/>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8"/>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8"/>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8"/>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8"/>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8"/>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8"/>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8"/>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8"/>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8"/>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8"/>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8"/>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8"/>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8"/>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8"/>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8"/>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8"/>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8"/>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8"/>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8"/>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8"/>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8"/>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8"/>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8"/>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8"/>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8"/>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8"/>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8"/>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8"/>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8"/>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8"/>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8"/>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8"/>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8"/>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8"/>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8"/>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8"/>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8"/>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8"/>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8"/>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8"/>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8"/>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8"/>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8"/>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8"/>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8"/>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8"/>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8"/>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8"/>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8"/>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8"/>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8"/>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8"/>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8"/>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8"/>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8"/>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8"/>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8"/>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8"/>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8"/>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8"/>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8"/>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8"/>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8"/>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8"/>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8"/>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8"/>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8"/>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8"/>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8"/>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8"/>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8"/>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8"/>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8"/>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8"/>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8"/>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8"/>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8"/>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8"/>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8"/>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8"/>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8"/>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8"/>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8"/>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8"/>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8"/>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8"/>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8"/>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8"/>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8"/>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8"/>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8"/>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8"/>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8"/>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8"/>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8"/>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8"/>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8"/>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8"/>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8"/>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8"/>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8"/>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8"/>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8"/>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8"/>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8"/>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8"/>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8"/>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8"/>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8"/>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8"/>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8"/>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8"/>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8"/>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8"/>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8"/>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8"/>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8"/>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8"/>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8"/>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8"/>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8"/>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8"/>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8"/>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8"/>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8"/>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8"/>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8"/>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8"/>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8"/>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8"/>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8"/>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8"/>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8"/>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8"/>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8"/>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8"/>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8"/>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8"/>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8"/>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8"/>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8"/>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8"/>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8"/>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8"/>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8"/>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8"/>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8"/>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8"/>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8"/>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8"/>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8"/>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8"/>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8"/>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8"/>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8"/>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8"/>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8"/>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8"/>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8"/>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8"/>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8"/>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8"/>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8"/>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8"/>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8"/>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8"/>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8"/>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8"/>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8"/>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8"/>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8"/>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8"/>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8"/>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8"/>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8"/>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8"/>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8"/>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8"/>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8"/>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8"/>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8"/>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8"/>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8"/>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8"/>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8"/>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8"/>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8"/>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8"/>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8"/>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8"/>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8"/>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8"/>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8"/>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8"/>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8"/>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8"/>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8"/>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8"/>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8"/>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8"/>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8"/>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8"/>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8"/>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8"/>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8"/>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8"/>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8"/>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8"/>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8"/>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8"/>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8"/>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8"/>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8"/>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8"/>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8"/>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8"/>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8"/>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8"/>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8"/>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8"/>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8"/>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8"/>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8"/>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8"/>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8"/>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8"/>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8"/>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8"/>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8"/>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8"/>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8"/>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8"/>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8"/>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8"/>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8"/>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8"/>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8"/>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8"/>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8"/>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8"/>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8"/>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8"/>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8"/>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8"/>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8"/>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8"/>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8"/>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8"/>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8"/>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8"/>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8"/>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8"/>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8"/>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8"/>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8"/>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8"/>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8"/>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8"/>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8"/>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8"/>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8"/>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8"/>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8"/>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8"/>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8"/>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8"/>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8"/>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8"/>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8"/>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8"/>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8"/>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8"/>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8"/>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8"/>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8"/>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8"/>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8"/>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8"/>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8"/>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8"/>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8"/>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8"/>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8"/>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8"/>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8"/>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8"/>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8"/>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8"/>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8"/>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8"/>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8"/>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8"/>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8"/>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8"/>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8"/>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8"/>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8"/>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8"/>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8"/>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8"/>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8"/>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8"/>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8"/>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8"/>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8"/>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8"/>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8"/>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8"/>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8"/>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8"/>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8"/>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8"/>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8"/>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8"/>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8"/>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8"/>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8"/>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8"/>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8"/>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8"/>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8"/>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8"/>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8"/>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8"/>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8"/>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8"/>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8"/>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8"/>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8"/>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8"/>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8"/>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8"/>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8"/>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8"/>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8"/>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8"/>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8"/>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8"/>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8"/>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8"/>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8"/>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8"/>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8"/>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8"/>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8"/>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8"/>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8"/>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8"/>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8"/>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8"/>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8"/>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8"/>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8"/>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8"/>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8"/>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8"/>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8"/>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8"/>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8"/>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8"/>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8"/>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8"/>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8"/>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8"/>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8"/>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8"/>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8"/>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8"/>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8"/>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8"/>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8"/>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8"/>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8"/>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8"/>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8"/>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8"/>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8"/>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8"/>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8"/>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8"/>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8"/>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8"/>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8"/>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8"/>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8"/>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8"/>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8"/>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8"/>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8"/>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8"/>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8"/>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8"/>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8"/>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8"/>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8"/>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8"/>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8"/>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8"/>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8"/>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8"/>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8"/>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8"/>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8"/>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8"/>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8"/>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8"/>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8"/>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8"/>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8"/>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8"/>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8"/>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8"/>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8"/>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8"/>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8"/>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8"/>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8"/>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8"/>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8"/>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8"/>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8"/>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8"/>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8"/>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8"/>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8"/>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8"/>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8"/>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8"/>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8"/>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8"/>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8"/>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8"/>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8"/>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8"/>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8"/>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8"/>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8"/>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8"/>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8"/>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8"/>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8"/>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8"/>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8"/>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8"/>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8"/>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8"/>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8"/>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8"/>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8"/>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8"/>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8"/>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8"/>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8"/>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8"/>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8"/>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8"/>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8"/>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8"/>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8"/>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8"/>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8"/>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8"/>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8"/>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8"/>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8"/>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8"/>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8"/>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8"/>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8"/>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8"/>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8"/>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8"/>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8"/>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8"/>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8"/>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8"/>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8"/>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8"/>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8"/>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8"/>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8"/>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8"/>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8"/>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8"/>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8"/>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8"/>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8"/>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8"/>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8"/>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8"/>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8"/>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8"/>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8"/>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8"/>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8"/>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8"/>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8"/>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8"/>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8"/>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8"/>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8"/>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8"/>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8"/>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8"/>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8"/>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8"/>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8"/>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8"/>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8"/>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8"/>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8"/>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8"/>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8"/>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8"/>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8"/>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8"/>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8"/>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8"/>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8"/>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8"/>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8"/>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8"/>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8"/>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8"/>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8"/>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8"/>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8"/>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8"/>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8"/>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8"/>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8"/>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8"/>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8"/>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8"/>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8"/>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8"/>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8"/>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8"/>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8"/>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8"/>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8"/>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8"/>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8"/>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8"/>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8"/>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8"/>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8"/>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8"/>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8"/>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8"/>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8"/>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8"/>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8"/>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8"/>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8"/>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8"/>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8"/>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8"/>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8"/>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8"/>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8"/>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8"/>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8"/>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8"/>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8"/>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8"/>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8"/>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8"/>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8"/>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8"/>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8"/>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8"/>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8"/>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8"/>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8"/>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8"/>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8"/>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8"/>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8"/>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8"/>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8"/>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8"/>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8"/>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8"/>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8"/>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8"/>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8"/>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8"/>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8"/>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8"/>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8"/>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8"/>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8"/>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8"/>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8"/>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8"/>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THE NATURE CONSERVANCY</v>
      </c>
      <c r="B1" s="1">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187</v>
      </c>
      <c r="B2" s="4"/>
      <c r="C2" s="141"/>
      <c r="D2" s="141"/>
      <c r="E2" s="142"/>
      <c r="F2" s="16"/>
      <c r="G2" s="16"/>
      <c r="H2" s="16"/>
      <c r="I2" s="16"/>
      <c r="J2" s="16"/>
      <c r="K2" s="16"/>
      <c r="L2" s="16"/>
      <c r="M2" s="16"/>
      <c r="N2" s="16"/>
      <c r="O2" s="16"/>
      <c r="P2" s="16"/>
      <c r="Q2" s="16"/>
      <c r="R2" s="16"/>
      <c r="S2" s="16"/>
      <c r="T2" s="16"/>
      <c r="U2" s="16"/>
      <c r="V2" s="16"/>
      <c r="W2" s="16"/>
      <c r="X2" s="16"/>
      <c r="Y2" s="16"/>
    </row>
    <row r="3">
      <c r="A3" s="138"/>
      <c r="B3" s="143" t="s">
        <v>188</v>
      </c>
      <c r="C3" s="144" t="s">
        <v>189</v>
      </c>
      <c r="D3" s="145">
        <f>'Expenses 2024'!C40</f>
        <v>1437906902</v>
      </c>
      <c r="E3" s="146"/>
      <c r="F3" s="16"/>
      <c r="G3" s="16"/>
      <c r="H3" s="16"/>
      <c r="I3" s="16"/>
      <c r="J3" s="16"/>
      <c r="K3" s="16"/>
      <c r="L3" s="16"/>
      <c r="M3" s="16"/>
      <c r="N3" s="16"/>
      <c r="O3" s="16"/>
      <c r="P3" s="16"/>
      <c r="Q3" s="16"/>
      <c r="R3" s="16"/>
      <c r="S3" s="16"/>
      <c r="T3" s="16"/>
      <c r="U3" s="16"/>
      <c r="V3" s="16"/>
      <c r="W3" s="16"/>
      <c r="X3" s="16"/>
      <c r="Y3" s="16"/>
    </row>
    <row r="4">
      <c r="A4" s="138"/>
      <c r="B4" s="38"/>
      <c r="C4" s="144" t="s">
        <v>190</v>
      </c>
      <c r="D4" s="145">
        <f>'Expenses 2024'!C31</f>
        <v>14796596</v>
      </c>
      <c r="E4" s="146"/>
      <c r="F4" s="16"/>
      <c r="G4" s="16"/>
      <c r="H4" s="16"/>
      <c r="I4" s="16"/>
      <c r="J4" s="16"/>
      <c r="K4" s="16"/>
      <c r="L4" s="16"/>
      <c r="M4" s="16"/>
      <c r="N4" s="16"/>
      <c r="O4" s="16"/>
      <c r="P4" s="16"/>
      <c r="Q4" s="16"/>
      <c r="R4" s="16"/>
      <c r="S4" s="16"/>
      <c r="T4" s="16"/>
      <c r="U4" s="16"/>
      <c r="V4" s="16"/>
      <c r="W4" s="16"/>
      <c r="X4" s="16"/>
      <c r="Y4" s="16"/>
    </row>
    <row r="5">
      <c r="A5" s="138"/>
      <c r="B5" s="38"/>
      <c r="C5" s="144" t="s">
        <v>191</v>
      </c>
      <c r="D5" s="145">
        <f>D3-D4</f>
        <v>1423110306</v>
      </c>
      <c r="E5" s="146"/>
      <c r="F5" s="16"/>
      <c r="G5" s="16"/>
      <c r="H5" s="16"/>
      <c r="I5" s="16"/>
      <c r="J5" s="16"/>
      <c r="K5" s="16"/>
      <c r="L5" s="16"/>
      <c r="M5" s="16"/>
      <c r="N5" s="16"/>
      <c r="O5" s="16"/>
      <c r="P5" s="16"/>
      <c r="Q5" s="16"/>
      <c r="R5" s="16"/>
      <c r="S5" s="16"/>
      <c r="T5" s="16"/>
      <c r="U5" s="16"/>
      <c r="V5" s="16"/>
      <c r="W5" s="16"/>
      <c r="X5" s="16"/>
      <c r="Y5" s="16"/>
    </row>
    <row r="6">
      <c r="A6" s="138"/>
      <c r="B6" s="38"/>
      <c r="C6" s="144" t="s">
        <v>192</v>
      </c>
      <c r="D6" s="145">
        <f>D5/12</f>
        <v>118592525.5</v>
      </c>
      <c r="E6" s="146"/>
      <c r="F6" s="16"/>
      <c r="G6" s="16"/>
      <c r="H6" s="16"/>
      <c r="I6" s="16"/>
      <c r="J6" s="16"/>
      <c r="K6" s="16"/>
      <c r="L6" s="16"/>
      <c r="M6" s="16"/>
      <c r="N6" s="16"/>
      <c r="O6" s="16"/>
      <c r="P6" s="16"/>
      <c r="Q6" s="16"/>
      <c r="R6" s="16"/>
      <c r="S6" s="16"/>
      <c r="T6" s="16"/>
      <c r="U6" s="16"/>
      <c r="V6" s="16"/>
      <c r="W6" s="16"/>
      <c r="X6" s="16"/>
      <c r="Y6" s="16"/>
    </row>
    <row r="7">
      <c r="A7" s="138"/>
      <c r="B7" s="38"/>
      <c r="C7" s="144" t="s">
        <v>193</v>
      </c>
      <c r="D7" s="104">
        <f>'Balance Sheet 2024'!E2+'Balance Sheet 2024'!E3</f>
        <v>250846724</v>
      </c>
      <c r="E7" s="146"/>
      <c r="F7" s="16"/>
      <c r="G7" s="16"/>
      <c r="H7" s="16"/>
      <c r="I7" s="16"/>
      <c r="J7" s="16"/>
      <c r="K7" s="16"/>
      <c r="L7" s="16"/>
      <c r="M7" s="16"/>
      <c r="N7" s="16"/>
      <c r="O7" s="16"/>
      <c r="P7" s="16"/>
      <c r="Q7" s="16"/>
      <c r="R7" s="16"/>
      <c r="S7" s="16"/>
      <c r="T7" s="16"/>
      <c r="U7" s="16"/>
      <c r="V7" s="16"/>
      <c r="W7" s="16"/>
      <c r="X7" s="16"/>
      <c r="Y7" s="16"/>
    </row>
    <row r="8">
      <c r="A8" s="138"/>
      <c r="B8" s="38"/>
      <c r="C8" s="147" t="s">
        <v>187</v>
      </c>
      <c r="D8" s="148">
        <f>D7/D6</f>
        <v>2.115198432</v>
      </c>
      <c r="E8" s="149" t="s">
        <v>194</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195</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196</v>
      </c>
      <c r="C11" s="144" t="s">
        <v>197</v>
      </c>
      <c r="D11" s="104">
        <f>'Balance Sheet 2024'!E30</f>
        <v>6332289494</v>
      </c>
      <c r="E11" s="146"/>
      <c r="F11" s="16"/>
      <c r="G11" s="16"/>
      <c r="H11" s="16"/>
      <c r="I11" s="16"/>
      <c r="J11" s="16"/>
      <c r="K11" s="16"/>
      <c r="L11" s="16"/>
      <c r="M11" s="16"/>
      <c r="N11" s="16"/>
      <c r="O11" s="16"/>
      <c r="P11" s="16"/>
      <c r="Q11" s="16"/>
      <c r="R11" s="16"/>
      <c r="S11" s="16"/>
      <c r="T11" s="16"/>
      <c r="U11" s="16"/>
      <c r="V11" s="16"/>
      <c r="W11" s="16"/>
      <c r="X11" s="16"/>
      <c r="Y11" s="16"/>
    </row>
    <row r="12">
      <c r="A12" s="138"/>
      <c r="B12" s="38"/>
      <c r="C12" s="144" t="s">
        <v>198</v>
      </c>
      <c r="D12" s="104">
        <f>'Expenses 2024'!C40</f>
        <v>1437906902</v>
      </c>
      <c r="E12" s="146"/>
      <c r="F12" s="16"/>
      <c r="G12" s="16"/>
      <c r="H12" s="16"/>
      <c r="I12" s="16"/>
      <c r="J12" s="16"/>
      <c r="K12" s="16"/>
      <c r="L12" s="16"/>
      <c r="M12" s="16"/>
      <c r="N12" s="16"/>
      <c r="O12" s="16"/>
      <c r="P12" s="16"/>
      <c r="Q12" s="16"/>
      <c r="R12" s="16"/>
      <c r="S12" s="16"/>
      <c r="T12" s="16"/>
      <c r="U12" s="16"/>
      <c r="V12" s="16"/>
      <c r="W12" s="16"/>
      <c r="X12" s="16"/>
      <c r="Y12" s="16"/>
    </row>
    <row r="13">
      <c r="A13" s="138"/>
      <c r="B13" s="38"/>
      <c r="C13" s="144" t="s">
        <v>199</v>
      </c>
      <c r="D13" s="145">
        <f>D12/12</f>
        <v>119825575.2</v>
      </c>
      <c r="E13" s="146"/>
      <c r="F13" s="16"/>
      <c r="G13" s="16"/>
      <c r="H13" s="16"/>
      <c r="I13" s="16"/>
      <c r="J13" s="16"/>
      <c r="K13" s="16"/>
      <c r="L13" s="16"/>
      <c r="M13" s="16"/>
      <c r="N13" s="16"/>
      <c r="O13" s="16"/>
      <c r="P13" s="16"/>
      <c r="Q13" s="16"/>
      <c r="R13" s="16"/>
      <c r="S13" s="16"/>
      <c r="T13" s="16"/>
      <c r="U13" s="16"/>
      <c r="V13" s="16"/>
      <c r="W13" s="16"/>
      <c r="X13" s="16"/>
      <c r="Y13" s="16"/>
    </row>
    <row r="14">
      <c r="A14" s="138"/>
      <c r="B14" s="38"/>
      <c r="C14" s="147" t="s">
        <v>195</v>
      </c>
      <c r="D14" s="148">
        <f>D11/D13</f>
        <v>52.84589275</v>
      </c>
      <c r="E14" s="149" t="s">
        <v>194</v>
      </c>
      <c r="F14" s="16"/>
      <c r="G14" s="16"/>
      <c r="H14" s="16"/>
      <c r="I14" s="16"/>
      <c r="J14" s="16"/>
      <c r="K14" s="16"/>
      <c r="L14" s="16"/>
      <c r="M14" s="16"/>
      <c r="N14" s="16"/>
      <c r="O14" s="16"/>
      <c r="P14" s="16"/>
      <c r="Q14" s="16"/>
      <c r="R14" s="16"/>
      <c r="S14" s="16"/>
      <c r="T14" s="16"/>
      <c r="U14" s="16"/>
      <c r="V14" s="16"/>
      <c r="W14" s="16"/>
      <c r="X14" s="16"/>
      <c r="Y14" s="16"/>
    </row>
    <row r="15">
      <c r="A15" s="138"/>
      <c r="B15" s="50"/>
      <c r="C15" s="57"/>
      <c r="D15" s="57"/>
      <c r="E15" s="146"/>
      <c r="F15" s="16"/>
      <c r="G15" s="16"/>
      <c r="H15" s="16"/>
      <c r="I15" s="16"/>
      <c r="J15" s="16"/>
      <c r="K15" s="16"/>
      <c r="L15" s="16"/>
      <c r="M15" s="16"/>
      <c r="N15" s="16"/>
      <c r="O15" s="16"/>
      <c r="P15" s="16"/>
      <c r="Q15" s="16"/>
      <c r="R15" s="16"/>
      <c r="S15" s="16"/>
      <c r="T15" s="16"/>
      <c r="U15" s="16"/>
      <c r="V15" s="16"/>
      <c r="W15" s="16"/>
      <c r="X15" s="16"/>
      <c r="Y15" s="16"/>
    </row>
    <row r="16">
      <c r="A16" s="140" t="s">
        <v>200</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201</v>
      </c>
      <c r="C17" s="144" t="s">
        <v>202</v>
      </c>
      <c r="D17" s="104">
        <f>sum('Balance Sheet 2024'!E13:E15)</f>
        <v>3703941110</v>
      </c>
      <c r="E17" s="146"/>
      <c r="F17" s="16"/>
      <c r="G17" s="16"/>
      <c r="H17" s="16"/>
      <c r="I17" s="16"/>
      <c r="J17" s="16"/>
      <c r="K17" s="16"/>
      <c r="L17" s="16"/>
      <c r="M17" s="16"/>
      <c r="N17" s="16"/>
      <c r="O17" s="16"/>
      <c r="P17" s="16"/>
      <c r="Q17" s="16"/>
      <c r="R17" s="16"/>
      <c r="S17" s="16"/>
      <c r="T17" s="16"/>
      <c r="U17" s="16"/>
      <c r="V17" s="16"/>
      <c r="W17" s="16"/>
      <c r="X17" s="16"/>
      <c r="Y17" s="16"/>
    </row>
    <row r="18">
      <c r="A18" s="138"/>
      <c r="B18" s="38"/>
      <c r="C18" s="144" t="s">
        <v>198</v>
      </c>
      <c r="D18" s="104">
        <f>'Expenses 2024'!C40</f>
        <v>1437906902</v>
      </c>
      <c r="E18" s="146"/>
      <c r="F18" s="16"/>
      <c r="G18" s="16"/>
      <c r="H18" s="16"/>
      <c r="I18" s="16"/>
      <c r="J18" s="16"/>
      <c r="K18" s="16"/>
      <c r="L18" s="16"/>
      <c r="M18" s="16"/>
      <c r="N18" s="16"/>
      <c r="O18" s="16"/>
      <c r="P18" s="16"/>
      <c r="Q18" s="16"/>
      <c r="R18" s="16"/>
      <c r="S18" s="16"/>
      <c r="T18" s="16"/>
      <c r="U18" s="16"/>
      <c r="V18" s="16"/>
      <c r="W18" s="16"/>
      <c r="X18" s="16"/>
      <c r="Y18" s="16"/>
    </row>
    <row r="19">
      <c r="A19" s="138"/>
      <c r="B19" s="38"/>
      <c r="C19" s="144" t="s">
        <v>199</v>
      </c>
      <c r="D19" s="145">
        <f>D18/12</f>
        <v>119825575.2</v>
      </c>
      <c r="E19" s="146"/>
      <c r="F19" s="16"/>
      <c r="G19" s="16"/>
      <c r="H19" s="16"/>
      <c r="I19" s="16"/>
      <c r="J19" s="16"/>
      <c r="K19" s="16"/>
      <c r="L19" s="16"/>
      <c r="M19" s="16"/>
      <c r="N19" s="16"/>
      <c r="O19" s="16"/>
      <c r="P19" s="16"/>
      <c r="Q19" s="16"/>
      <c r="R19" s="16"/>
      <c r="S19" s="16"/>
      <c r="T19" s="16"/>
      <c r="U19" s="16"/>
      <c r="V19" s="16"/>
      <c r="W19" s="16"/>
      <c r="X19" s="16"/>
      <c r="Y19" s="16"/>
    </row>
    <row r="20">
      <c r="A20" s="138"/>
      <c r="B20" s="38"/>
      <c r="C20" s="147" t="s">
        <v>203</v>
      </c>
      <c r="D20" s="148">
        <f>D17/D19</f>
        <v>30.91110645</v>
      </c>
      <c r="E20" s="149" t="s">
        <v>194</v>
      </c>
      <c r="F20" s="16"/>
      <c r="G20" s="16"/>
      <c r="H20" s="16"/>
      <c r="I20" s="16"/>
      <c r="J20" s="16"/>
      <c r="K20" s="16"/>
      <c r="L20" s="16"/>
      <c r="M20" s="16"/>
      <c r="N20" s="16"/>
      <c r="O20" s="16"/>
      <c r="P20" s="16"/>
      <c r="Q20" s="16"/>
      <c r="R20" s="16"/>
      <c r="S20" s="16"/>
      <c r="T20" s="16"/>
      <c r="U20" s="16"/>
      <c r="V20" s="16"/>
      <c r="W20" s="16"/>
      <c r="X20" s="16"/>
      <c r="Y20" s="16"/>
    </row>
    <row r="21">
      <c r="A21" s="138"/>
      <c r="B21" s="38"/>
      <c r="C21" s="153" t="s">
        <v>204</v>
      </c>
      <c r="D21" s="154">
        <f>D20+D8</f>
        <v>33.02630489</v>
      </c>
      <c r="E21" s="155" t="s">
        <v>194</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205</v>
      </c>
      <c r="B23" s="4"/>
      <c r="C23" s="157"/>
      <c r="D23" s="72"/>
      <c r="E23" s="158"/>
      <c r="F23" s="65"/>
      <c r="G23" s="65"/>
      <c r="H23" s="65"/>
      <c r="I23" s="65"/>
      <c r="J23" s="65"/>
      <c r="K23" s="65"/>
      <c r="L23" s="65"/>
      <c r="M23" s="65"/>
      <c r="N23" s="65"/>
      <c r="O23" s="65"/>
      <c r="P23" s="65"/>
      <c r="Q23" s="65"/>
      <c r="R23" s="65"/>
      <c r="S23" s="65"/>
      <c r="T23" s="65"/>
      <c r="U23" s="65"/>
      <c r="V23" s="65"/>
      <c r="W23" s="65"/>
      <c r="X23" s="65"/>
      <c r="Y23" s="65"/>
    </row>
    <row r="24">
      <c r="A24" s="138"/>
      <c r="B24" s="143" t="s">
        <v>206</v>
      </c>
      <c r="C24" s="159"/>
      <c r="D24" s="160">
        <f>max('Revenues 2024'!E2:E7,'Revenues 2024'!F10:F15)</f>
        <v>1108120374</v>
      </c>
      <c r="E24" s="161" t="s">
        <v>207</v>
      </c>
      <c r="F24" s="16"/>
      <c r="G24" s="16"/>
      <c r="H24" s="16"/>
      <c r="I24" s="16"/>
      <c r="J24" s="16"/>
      <c r="K24" s="16"/>
      <c r="L24" s="16"/>
      <c r="M24" s="16"/>
      <c r="N24" s="16"/>
      <c r="O24" s="16"/>
      <c r="P24" s="16"/>
      <c r="Q24" s="16"/>
      <c r="R24" s="16"/>
      <c r="S24" s="16"/>
      <c r="T24" s="16"/>
      <c r="U24" s="16"/>
      <c r="V24" s="16"/>
      <c r="W24" s="16"/>
      <c r="X24" s="16"/>
      <c r="Y24" s="16"/>
    </row>
    <row r="25">
      <c r="A25" s="138"/>
      <c r="B25" s="38"/>
      <c r="C25" s="144" t="s">
        <v>208</v>
      </c>
      <c r="D25" s="145">
        <f>'Revenues 2024'!F44</f>
        <v>1746229436</v>
      </c>
      <c r="E25" s="146"/>
      <c r="F25" s="16"/>
      <c r="G25" s="16"/>
      <c r="H25" s="16"/>
      <c r="I25" s="16"/>
      <c r="J25" s="16"/>
      <c r="K25" s="16"/>
      <c r="L25" s="16"/>
      <c r="M25" s="16"/>
      <c r="N25" s="16"/>
      <c r="O25" s="16"/>
      <c r="P25" s="16"/>
      <c r="Q25" s="16"/>
      <c r="R25" s="16"/>
      <c r="S25" s="16"/>
      <c r="T25" s="16"/>
      <c r="U25" s="16"/>
      <c r="V25" s="16"/>
      <c r="W25" s="16"/>
      <c r="X25" s="16"/>
      <c r="Y25" s="16"/>
    </row>
    <row r="26">
      <c r="A26" s="138"/>
      <c r="B26" s="38"/>
      <c r="C26" s="147" t="s">
        <v>205</v>
      </c>
      <c r="D26" s="162">
        <f>D24/D25</f>
        <v>0.6345789111</v>
      </c>
      <c r="E26" s="149" t="s">
        <v>209</v>
      </c>
      <c r="F26" s="16"/>
      <c r="G26" s="16"/>
      <c r="H26" s="16"/>
      <c r="I26" s="16"/>
      <c r="J26" s="16"/>
      <c r="K26" s="16"/>
      <c r="L26" s="16"/>
      <c r="M26" s="16"/>
      <c r="N26" s="16"/>
      <c r="O26" s="16"/>
      <c r="P26" s="16"/>
      <c r="Q26" s="16"/>
      <c r="R26" s="16"/>
      <c r="S26" s="16"/>
      <c r="T26" s="16"/>
      <c r="U26" s="16"/>
      <c r="V26" s="16"/>
      <c r="W26" s="16"/>
      <c r="X26" s="16"/>
      <c r="Y26" s="16"/>
    </row>
    <row r="27">
      <c r="A27" s="138"/>
      <c r="B27" s="50"/>
      <c r="C27" s="57"/>
      <c r="D27" s="57"/>
      <c r="E27" s="146"/>
      <c r="F27" s="16"/>
      <c r="G27" s="16"/>
      <c r="H27" s="16"/>
      <c r="I27" s="16"/>
      <c r="J27" s="16"/>
      <c r="K27" s="16"/>
      <c r="L27" s="16"/>
      <c r="M27" s="16"/>
      <c r="N27" s="16"/>
      <c r="O27" s="16"/>
      <c r="P27" s="16"/>
      <c r="Q27" s="16"/>
      <c r="R27" s="16"/>
      <c r="S27" s="16"/>
      <c r="T27" s="16"/>
      <c r="U27" s="16"/>
      <c r="V27" s="16"/>
      <c r="W27" s="16"/>
      <c r="X27" s="16"/>
      <c r="Y27" s="16"/>
    </row>
    <row r="28">
      <c r="A28" s="140" t="s">
        <v>210</v>
      </c>
      <c r="B28" s="4"/>
      <c r="C28" s="157"/>
      <c r="D28" s="72"/>
      <c r="E28" s="158"/>
      <c r="F28" s="65"/>
      <c r="G28" s="65"/>
      <c r="H28" s="65"/>
      <c r="I28" s="65"/>
      <c r="J28" s="65"/>
      <c r="K28" s="65"/>
      <c r="L28" s="65"/>
      <c r="M28" s="65"/>
      <c r="N28" s="65"/>
      <c r="O28" s="65"/>
      <c r="P28" s="65"/>
      <c r="Q28" s="65"/>
      <c r="R28" s="65"/>
      <c r="S28" s="65"/>
      <c r="T28" s="65"/>
      <c r="U28" s="65"/>
      <c r="V28" s="65"/>
      <c r="W28" s="65"/>
      <c r="X28" s="65"/>
      <c r="Y28" s="65"/>
    </row>
    <row r="29">
      <c r="A29" s="138"/>
      <c r="B29" s="143" t="s">
        <v>211</v>
      </c>
      <c r="C29" s="144" t="s">
        <v>212</v>
      </c>
      <c r="D29" s="104">
        <f>SUM('Expenses 2024'!C7:C9)</f>
        <v>501045496</v>
      </c>
      <c r="E29" s="146"/>
      <c r="F29" s="16"/>
      <c r="G29" s="16"/>
      <c r="H29" s="16"/>
      <c r="I29" s="16"/>
      <c r="J29" s="16"/>
      <c r="K29" s="16"/>
      <c r="L29" s="16"/>
      <c r="M29" s="16"/>
      <c r="N29" s="16"/>
      <c r="O29" s="16"/>
      <c r="P29" s="16"/>
      <c r="Q29" s="16"/>
      <c r="R29" s="16"/>
      <c r="S29" s="16"/>
      <c r="T29" s="16"/>
      <c r="U29" s="16"/>
      <c r="V29" s="16"/>
      <c r="W29" s="16"/>
      <c r="X29" s="16"/>
      <c r="Y29" s="16"/>
    </row>
    <row r="30">
      <c r="A30" s="138"/>
      <c r="B30" s="38"/>
      <c r="C30" s="144" t="s">
        <v>213</v>
      </c>
      <c r="D30" s="104">
        <f>SUM('Expenses 2024'!C10:C12)</f>
        <v>134737029</v>
      </c>
      <c r="E30" s="146"/>
      <c r="F30" s="16"/>
      <c r="G30" s="16"/>
      <c r="H30" s="16"/>
      <c r="I30" s="16"/>
      <c r="J30" s="16"/>
      <c r="K30" s="16"/>
      <c r="L30" s="16"/>
      <c r="M30" s="16"/>
      <c r="N30" s="16"/>
      <c r="O30" s="16"/>
      <c r="P30" s="16"/>
      <c r="Q30" s="16"/>
      <c r="R30" s="16"/>
      <c r="S30" s="16"/>
      <c r="T30" s="16"/>
      <c r="U30" s="16"/>
      <c r="V30" s="16"/>
      <c r="W30" s="16"/>
      <c r="X30" s="16"/>
      <c r="Y30" s="16"/>
    </row>
    <row r="31">
      <c r="A31" s="138"/>
      <c r="B31" s="38"/>
      <c r="C31" s="144" t="s">
        <v>214</v>
      </c>
      <c r="D31" s="104">
        <f>sum(D29:D30)</f>
        <v>635782525</v>
      </c>
      <c r="E31" s="146"/>
      <c r="F31" s="16"/>
      <c r="G31" s="16"/>
      <c r="H31" s="16"/>
      <c r="I31" s="16"/>
      <c r="J31" s="16"/>
      <c r="K31" s="16"/>
      <c r="L31" s="16"/>
      <c r="M31" s="16"/>
      <c r="N31" s="16"/>
      <c r="O31" s="16"/>
      <c r="P31" s="16"/>
      <c r="Q31" s="16"/>
      <c r="R31" s="16"/>
      <c r="S31" s="16"/>
      <c r="T31" s="16"/>
      <c r="U31" s="16"/>
      <c r="V31" s="16"/>
      <c r="W31" s="16"/>
      <c r="X31" s="16"/>
      <c r="Y31" s="16"/>
    </row>
    <row r="32">
      <c r="A32" s="138"/>
      <c r="B32" s="38"/>
      <c r="C32" s="144" t="s">
        <v>189</v>
      </c>
      <c r="D32" s="104">
        <f>'Expenses 2024'!C40</f>
        <v>1437906902</v>
      </c>
      <c r="E32" s="146"/>
      <c r="F32" s="16"/>
      <c r="G32" s="16"/>
      <c r="H32" s="16"/>
      <c r="I32" s="16"/>
      <c r="J32" s="16"/>
      <c r="K32" s="16"/>
      <c r="L32" s="16"/>
      <c r="M32" s="16"/>
      <c r="N32" s="16"/>
      <c r="O32" s="16"/>
      <c r="P32" s="16"/>
      <c r="Q32" s="16"/>
      <c r="R32" s="16"/>
      <c r="S32" s="16"/>
      <c r="T32" s="16"/>
      <c r="U32" s="16"/>
      <c r="V32" s="16"/>
      <c r="W32" s="16"/>
      <c r="X32" s="16"/>
      <c r="Y32" s="16"/>
    </row>
    <row r="33">
      <c r="A33" s="138"/>
      <c r="B33" s="38"/>
      <c r="C33" s="147" t="s">
        <v>215</v>
      </c>
      <c r="D33" s="162">
        <f>D31/D32</f>
        <v>0.4421583373</v>
      </c>
      <c r="E33" s="149" t="s">
        <v>216</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217</v>
      </c>
      <c r="B35" s="4"/>
      <c r="C35" s="157"/>
      <c r="D35" s="72"/>
      <c r="E35" s="158"/>
      <c r="F35" s="65"/>
      <c r="G35" s="65"/>
      <c r="H35" s="65"/>
      <c r="I35" s="65"/>
      <c r="J35" s="65"/>
      <c r="K35" s="65"/>
      <c r="L35" s="65"/>
      <c r="M35" s="65"/>
      <c r="N35" s="65"/>
      <c r="O35" s="65"/>
      <c r="P35" s="65"/>
      <c r="Q35" s="65"/>
      <c r="R35" s="65"/>
      <c r="S35" s="65"/>
      <c r="T35" s="65"/>
      <c r="U35" s="65"/>
      <c r="V35" s="65"/>
      <c r="W35" s="65"/>
      <c r="X35" s="65"/>
      <c r="Y35" s="65"/>
    </row>
    <row r="36">
      <c r="A36" s="138"/>
      <c r="B36" s="163" t="s">
        <v>218</v>
      </c>
      <c r="C36" s="144" t="s">
        <v>219</v>
      </c>
      <c r="D36" s="104">
        <f>SUM('Expenses 2024'!C10:C11)</f>
        <v>98228294</v>
      </c>
      <c r="E36" s="146"/>
      <c r="F36" s="16"/>
      <c r="G36" s="16"/>
      <c r="H36" s="16"/>
      <c r="I36" s="16"/>
      <c r="J36" s="16"/>
      <c r="K36" s="16"/>
      <c r="L36" s="16"/>
      <c r="M36" s="16"/>
      <c r="N36" s="16"/>
      <c r="O36" s="16"/>
      <c r="P36" s="16"/>
      <c r="Q36" s="16"/>
      <c r="R36" s="16"/>
      <c r="S36" s="16"/>
      <c r="T36" s="16"/>
      <c r="U36" s="16"/>
      <c r="V36" s="16"/>
      <c r="W36" s="16"/>
      <c r="X36" s="16"/>
      <c r="Y36" s="16"/>
    </row>
    <row r="37">
      <c r="A37" s="138"/>
      <c r="B37" s="38"/>
      <c r="C37" s="144" t="s">
        <v>212</v>
      </c>
      <c r="D37" s="104">
        <f>SUM('Expenses 2024'!C7:C9)</f>
        <v>501045496</v>
      </c>
      <c r="E37" s="146"/>
      <c r="F37" s="16"/>
      <c r="G37" s="16"/>
      <c r="H37" s="16"/>
      <c r="I37" s="16"/>
      <c r="J37" s="16"/>
      <c r="K37" s="16"/>
      <c r="L37" s="16"/>
      <c r="M37" s="16"/>
      <c r="N37" s="16"/>
      <c r="O37" s="16"/>
      <c r="P37" s="16"/>
      <c r="Q37" s="16"/>
      <c r="R37" s="16"/>
      <c r="S37" s="16"/>
      <c r="T37" s="16"/>
      <c r="U37" s="16"/>
      <c r="V37" s="16"/>
      <c r="W37" s="16"/>
      <c r="X37" s="16"/>
      <c r="Y37" s="16"/>
    </row>
    <row r="38">
      <c r="A38" s="138"/>
      <c r="B38" s="38"/>
      <c r="C38" s="147" t="s">
        <v>217</v>
      </c>
      <c r="D38" s="174">
        <f>if(D37=0,0,D36/D37)</f>
        <v>0.196046656</v>
      </c>
      <c r="E38" s="149" t="s">
        <v>220</v>
      </c>
      <c r="F38" s="16"/>
      <c r="G38" s="16"/>
      <c r="H38" s="16"/>
      <c r="I38" s="16"/>
      <c r="J38" s="16"/>
      <c r="K38" s="16"/>
      <c r="L38" s="16"/>
      <c r="M38" s="16"/>
      <c r="N38" s="16"/>
      <c r="O38" s="16"/>
      <c r="P38" s="16"/>
      <c r="Q38" s="16"/>
      <c r="R38" s="16"/>
      <c r="S38" s="16"/>
      <c r="T38" s="16"/>
      <c r="U38" s="16"/>
      <c r="V38" s="16"/>
      <c r="W38" s="16"/>
      <c r="X38" s="16"/>
      <c r="Y38" s="16"/>
    </row>
    <row r="39">
      <c r="A39" s="138"/>
      <c r="B39" s="50"/>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221</v>
      </c>
      <c r="B40" s="4"/>
      <c r="C40" s="72"/>
      <c r="D40" s="72"/>
      <c r="E40" s="158"/>
      <c r="F40" s="65"/>
      <c r="G40" s="65"/>
      <c r="H40" s="65"/>
      <c r="I40" s="65"/>
      <c r="J40" s="65"/>
      <c r="K40" s="65"/>
      <c r="L40" s="65"/>
      <c r="M40" s="65"/>
      <c r="N40" s="65"/>
      <c r="O40" s="65"/>
      <c r="P40" s="65"/>
      <c r="Q40" s="65"/>
      <c r="R40" s="65"/>
      <c r="S40" s="65"/>
      <c r="T40" s="65"/>
      <c r="U40" s="65"/>
      <c r="V40" s="65"/>
      <c r="W40" s="65"/>
      <c r="X40" s="65"/>
      <c r="Y40" s="65"/>
    </row>
    <row r="41">
      <c r="A41" s="138"/>
      <c r="B41" s="143" t="s">
        <v>222</v>
      </c>
      <c r="C41" s="147" t="s">
        <v>249</v>
      </c>
      <c r="D41" s="104">
        <f>'Expenses 2024'!D40</f>
        <v>1025088528</v>
      </c>
      <c r="E41" s="165">
        <f t="shared" ref="E41:E44" si="1">D41/$D$44</f>
        <v>0.7129032669</v>
      </c>
      <c r="F41" s="16"/>
      <c r="G41" s="16"/>
      <c r="H41" s="16"/>
      <c r="I41" s="16"/>
      <c r="J41" s="16"/>
      <c r="K41" s="16"/>
      <c r="L41" s="16"/>
      <c r="M41" s="16"/>
      <c r="N41" s="16"/>
      <c r="O41" s="16"/>
      <c r="P41" s="16"/>
      <c r="Q41" s="16"/>
      <c r="R41" s="16"/>
      <c r="S41" s="16"/>
      <c r="T41" s="16"/>
      <c r="U41" s="16"/>
      <c r="V41" s="16"/>
      <c r="W41" s="16"/>
      <c r="X41" s="16"/>
      <c r="Y41" s="16"/>
    </row>
    <row r="42">
      <c r="A42" s="138"/>
      <c r="B42" s="38"/>
      <c r="C42" s="147" t="s">
        <v>224</v>
      </c>
      <c r="D42" s="145">
        <f>'Expenses 2024'!E40</f>
        <v>211228590</v>
      </c>
      <c r="E42" s="165">
        <f t="shared" si="1"/>
        <v>0.146900046</v>
      </c>
      <c r="F42" s="16"/>
      <c r="G42" s="16"/>
      <c r="H42" s="16"/>
      <c r="I42" s="16"/>
      <c r="J42" s="16"/>
      <c r="K42" s="16"/>
      <c r="L42" s="16"/>
      <c r="M42" s="16"/>
      <c r="N42" s="16"/>
      <c r="O42" s="16"/>
      <c r="P42" s="16"/>
      <c r="Q42" s="16"/>
      <c r="R42" s="16"/>
      <c r="S42" s="16"/>
      <c r="T42" s="16"/>
      <c r="U42" s="16"/>
      <c r="V42" s="16"/>
      <c r="W42" s="16"/>
      <c r="X42" s="16"/>
      <c r="Y42" s="16"/>
    </row>
    <row r="43">
      <c r="A43" s="138"/>
      <c r="B43" s="38"/>
      <c r="C43" s="147" t="s">
        <v>225</v>
      </c>
      <c r="D43" s="145">
        <f>'Expenses 2024'!F40</f>
        <v>201589784</v>
      </c>
      <c r="E43" s="165">
        <f t="shared" si="1"/>
        <v>0.1401966871</v>
      </c>
      <c r="F43" s="16"/>
      <c r="G43" s="16"/>
      <c r="H43" s="16"/>
      <c r="I43" s="16"/>
      <c r="J43" s="16"/>
      <c r="K43" s="16"/>
      <c r="L43" s="16"/>
      <c r="M43" s="16"/>
      <c r="N43" s="16"/>
      <c r="O43" s="16"/>
      <c r="P43" s="16"/>
      <c r="Q43" s="16"/>
      <c r="R43" s="16"/>
      <c r="S43" s="16"/>
      <c r="T43" s="16"/>
      <c r="U43" s="16"/>
      <c r="V43" s="16"/>
      <c r="W43" s="16"/>
      <c r="X43" s="16"/>
      <c r="Y43" s="16"/>
    </row>
    <row r="44">
      <c r="A44" s="138"/>
      <c r="B44" s="38"/>
      <c r="C44" s="144" t="s">
        <v>189</v>
      </c>
      <c r="D44" s="145">
        <f>sum(D41:D43)</f>
        <v>1437906902</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57"/>
      <c r="D45" s="57"/>
      <c r="E45" s="146"/>
      <c r="F45" s="16"/>
      <c r="G45" s="16"/>
      <c r="H45" s="16"/>
      <c r="I45" s="16"/>
      <c r="J45" s="16"/>
      <c r="K45" s="16"/>
      <c r="L45" s="16"/>
      <c r="M45" s="16"/>
      <c r="N45" s="16"/>
      <c r="O45" s="16"/>
      <c r="P45" s="16"/>
      <c r="Q45" s="16"/>
      <c r="R45" s="16"/>
      <c r="S45" s="16"/>
      <c r="T45" s="16"/>
      <c r="U45" s="16"/>
      <c r="V45" s="16"/>
      <c r="W45" s="16"/>
      <c r="X45" s="16"/>
      <c r="Y45" s="16"/>
    </row>
    <row r="46">
      <c r="A46" s="140" t="s">
        <v>226</v>
      </c>
      <c r="B46" s="4"/>
      <c r="C46" s="157"/>
      <c r="D46" s="72"/>
      <c r="E46" s="158"/>
      <c r="F46" s="65"/>
      <c r="G46" s="65"/>
      <c r="H46" s="65"/>
      <c r="I46" s="65"/>
      <c r="J46" s="65"/>
      <c r="K46" s="65"/>
      <c r="L46" s="65"/>
      <c r="M46" s="65"/>
      <c r="N46" s="65"/>
      <c r="O46" s="65"/>
      <c r="P46" s="65"/>
      <c r="Q46" s="65"/>
      <c r="R46" s="65"/>
      <c r="S46" s="65"/>
      <c r="T46" s="65"/>
      <c r="U46" s="65"/>
      <c r="V46" s="65"/>
      <c r="W46" s="65"/>
      <c r="X46" s="65"/>
      <c r="Y46" s="65"/>
    </row>
    <row r="47">
      <c r="A47" s="138"/>
      <c r="B47" s="143" t="s">
        <v>227</v>
      </c>
      <c r="C47" s="144" t="s">
        <v>228</v>
      </c>
      <c r="D47" s="145">
        <f>'Revenues 2024'!F9</f>
        <v>1335671228</v>
      </c>
      <c r="E47" s="146"/>
      <c r="F47" s="16"/>
      <c r="G47" s="16"/>
      <c r="H47" s="16"/>
      <c r="I47" s="16"/>
      <c r="J47" s="16"/>
      <c r="K47" s="16"/>
      <c r="L47" s="16"/>
      <c r="M47" s="16"/>
      <c r="N47" s="16"/>
      <c r="O47" s="16"/>
      <c r="P47" s="16"/>
      <c r="Q47" s="16"/>
      <c r="R47" s="16"/>
      <c r="S47" s="16"/>
      <c r="T47" s="16"/>
      <c r="U47" s="16"/>
      <c r="V47" s="16"/>
      <c r="W47" s="16"/>
      <c r="X47" s="16"/>
      <c r="Y47" s="16"/>
    </row>
    <row r="48">
      <c r="A48" s="138"/>
      <c r="B48" s="38"/>
      <c r="C48" s="144" t="s">
        <v>229</v>
      </c>
      <c r="D48" s="145">
        <f>'Expenses 2024'!F40</f>
        <v>201589784</v>
      </c>
      <c r="E48" s="146"/>
      <c r="F48" s="16"/>
      <c r="G48" s="16"/>
      <c r="H48" s="16"/>
      <c r="I48" s="16"/>
      <c r="J48" s="16"/>
      <c r="K48" s="16"/>
      <c r="L48" s="16"/>
      <c r="M48" s="16"/>
      <c r="N48" s="16"/>
      <c r="O48" s="16"/>
      <c r="P48" s="16"/>
      <c r="Q48" s="16"/>
      <c r="R48" s="16"/>
      <c r="S48" s="16"/>
      <c r="T48" s="16"/>
      <c r="U48" s="16"/>
      <c r="V48" s="16"/>
      <c r="W48" s="16"/>
      <c r="X48" s="16"/>
      <c r="Y48" s="16"/>
    </row>
    <row r="49">
      <c r="A49" s="138"/>
      <c r="B49" s="38"/>
      <c r="C49" s="147" t="s">
        <v>230</v>
      </c>
      <c r="D49" s="164">
        <f>if(D48=0,0,D47/D48)</f>
        <v>6.625689068</v>
      </c>
      <c r="E49" s="149" t="s">
        <v>231</v>
      </c>
      <c r="F49" s="16"/>
      <c r="G49" s="16"/>
      <c r="H49" s="16"/>
      <c r="I49" s="16"/>
      <c r="J49" s="16"/>
      <c r="K49" s="16"/>
      <c r="L49" s="16"/>
      <c r="M49" s="16"/>
      <c r="N49" s="16"/>
      <c r="O49" s="16"/>
      <c r="P49" s="16"/>
      <c r="Q49" s="16"/>
      <c r="R49" s="16"/>
      <c r="S49" s="16"/>
      <c r="T49" s="16"/>
      <c r="U49" s="16"/>
      <c r="V49" s="16"/>
      <c r="W49" s="16"/>
      <c r="X49" s="16"/>
      <c r="Y49" s="16"/>
    </row>
    <row r="50">
      <c r="A50" s="138"/>
      <c r="B50" s="50"/>
      <c r="C50" s="57"/>
      <c r="D50" s="57"/>
      <c r="E50" s="146"/>
      <c r="F50" s="16"/>
      <c r="G50" s="16"/>
      <c r="H50" s="16"/>
      <c r="I50" s="16"/>
      <c r="J50" s="16"/>
      <c r="K50" s="16"/>
      <c r="L50" s="16"/>
      <c r="M50" s="16"/>
      <c r="N50" s="16"/>
      <c r="O50" s="16"/>
      <c r="P50" s="16"/>
      <c r="Q50" s="16"/>
      <c r="R50" s="16"/>
      <c r="S50" s="16"/>
      <c r="T50" s="16"/>
      <c r="U50" s="16"/>
      <c r="V50" s="16"/>
      <c r="W50" s="16"/>
      <c r="X50" s="16"/>
      <c r="Y50" s="16"/>
    </row>
    <row r="51">
      <c r="A51" s="166" t="s">
        <v>232</v>
      </c>
      <c r="B51" s="4"/>
      <c r="C51" s="157"/>
      <c r="D51" s="72"/>
      <c r="E51" s="158"/>
      <c r="F51" s="65"/>
      <c r="G51" s="65"/>
      <c r="H51" s="65"/>
      <c r="I51" s="65"/>
      <c r="J51" s="65"/>
      <c r="K51" s="65"/>
      <c r="L51" s="65"/>
      <c r="M51" s="65"/>
      <c r="N51" s="65"/>
      <c r="O51" s="65"/>
      <c r="P51" s="65"/>
      <c r="Q51" s="65"/>
      <c r="R51" s="65"/>
      <c r="S51" s="65"/>
      <c r="T51" s="65"/>
      <c r="U51" s="65"/>
      <c r="V51" s="65"/>
      <c r="W51" s="65"/>
      <c r="X51" s="65"/>
      <c r="Y51" s="65"/>
    </row>
    <row r="52">
      <c r="A52" s="138"/>
      <c r="B52" s="143" t="s">
        <v>233</v>
      </c>
      <c r="C52" s="144" t="s">
        <v>234</v>
      </c>
      <c r="D52" s="145">
        <f>sum('Balance Sheet 2024'!E2:E10)</f>
        <v>1228828814</v>
      </c>
      <c r="E52" s="146"/>
      <c r="F52" s="16"/>
      <c r="G52" s="16"/>
      <c r="H52" s="16"/>
      <c r="I52" s="16"/>
      <c r="J52" s="16"/>
      <c r="K52" s="16"/>
      <c r="L52" s="16"/>
      <c r="M52" s="16"/>
      <c r="N52" s="16"/>
      <c r="O52" s="16"/>
      <c r="P52" s="16"/>
      <c r="Q52" s="16"/>
      <c r="R52" s="16"/>
      <c r="S52" s="16"/>
      <c r="T52" s="16"/>
      <c r="U52" s="16"/>
      <c r="V52" s="16"/>
      <c r="W52" s="16"/>
      <c r="X52" s="16"/>
      <c r="Y52" s="16"/>
    </row>
    <row r="53">
      <c r="A53" s="138"/>
      <c r="B53" s="38"/>
      <c r="C53" s="144" t="s">
        <v>235</v>
      </c>
      <c r="D53" s="145">
        <f>sum('Balance Sheet 2024'!E19:E22)</f>
        <v>579754398</v>
      </c>
      <c r="E53" s="146"/>
      <c r="F53" s="16"/>
      <c r="G53" s="16"/>
      <c r="H53" s="16"/>
      <c r="I53" s="16"/>
      <c r="J53" s="16"/>
      <c r="K53" s="16"/>
      <c r="L53" s="16"/>
      <c r="M53" s="16"/>
      <c r="N53" s="16"/>
      <c r="O53" s="16"/>
      <c r="P53" s="16"/>
      <c r="Q53" s="16"/>
      <c r="R53" s="16"/>
      <c r="S53" s="16"/>
      <c r="T53" s="16"/>
      <c r="U53" s="16"/>
      <c r="V53" s="16"/>
      <c r="W53" s="16"/>
      <c r="X53" s="16"/>
      <c r="Y53" s="16"/>
    </row>
    <row r="54">
      <c r="A54" s="138"/>
      <c r="B54" s="38"/>
      <c r="C54" s="147" t="s">
        <v>236</v>
      </c>
      <c r="D54" s="174">
        <f>if(D53=0,0,D52/D53)</f>
        <v>2.119567904</v>
      </c>
      <c r="E54" s="149" t="s">
        <v>237</v>
      </c>
      <c r="F54" s="16"/>
      <c r="G54" s="16"/>
      <c r="H54" s="16"/>
      <c r="I54" s="16"/>
      <c r="J54" s="16"/>
      <c r="K54" s="16"/>
      <c r="L54" s="16"/>
      <c r="M54" s="16"/>
      <c r="N54" s="16"/>
      <c r="O54" s="16"/>
      <c r="P54" s="16"/>
      <c r="Q54" s="16"/>
      <c r="R54" s="16"/>
      <c r="S54" s="16"/>
      <c r="T54" s="16"/>
      <c r="U54" s="16"/>
      <c r="V54" s="16"/>
      <c r="W54" s="16"/>
      <c r="X54" s="16"/>
      <c r="Y54" s="16"/>
    </row>
    <row r="55">
      <c r="A55" s="138"/>
      <c r="B55" s="50"/>
      <c r="C55" s="57"/>
      <c r="D55" s="57"/>
      <c r="E55" s="146"/>
      <c r="F55" s="16"/>
      <c r="G55" s="16"/>
      <c r="H55" s="16"/>
      <c r="I55" s="16"/>
      <c r="J55" s="16"/>
      <c r="K55" s="16"/>
      <c r="L55" s="16"/>
      <c r="M55" s="16"/>
      <c r="N55" s="16"/>
      <c r="O55" s="16"/>
      <c r="P55" s="16"/>
      <c r="Q55" s="16"/>
      <c r="R55" s="16"/>
      <c r="S55" s="16"/>
      <c r="T55" s="16"/>
      <c r="U55" s="16"/>
      <c r="V55" s="16"/>
      <c r="W55" s="16"/>
      <c r="X55" s="16"/>
      <c r="Y55" s="16"/>
    </row>
    <row r="56">
      <c r="A56" s="140" t="s">
        <v>238</v>
      </c>
      <c r="B56" s="4"/>
      <c r="C56" s="157"/>
      <c r="D56" s="72"/>
      <c r="E56" s="158"/>
      <c r="F56" s="65"/>
      <c r="G56" s="65"/>
      <c r="H56" s="65"/>
      <c r="I56" s="65"/>
      <c r="J56" s="65"/>
      <c r="K56" s="65"/>
      <c r="L56" s="65"/>
      <c r="M56" s="65"/>
      <c r="N56" s="65"/>
      <c r="O56" s="65"/>
      <c r="P56" s="65"/>
      <c r="Q56" s="65"/>
      <c r="R56" s="65"/>
      <c r="S56" s="65"/>
      <c r="T56" s="65"/>
      <c r="U56" s="65"/>
      <c r="V56" s="65"/>
      <c r="W56" s="65"/>
      <c r="X56" s="65"/>
      <c r="Y56" s="65"/>
    </row>
    <row r="57">
      <c r="A57" s="138"/>
      <c r="B57" s="143" t="s">
        <v>239</v>
      </c>
      <c r="C57" s="144" t="s">
        <v>240</v>
      </c>
      <c r="D57" s="145">
        <f>sum('Balance Sheet 2024'!E25:E26)</f>
        <v>680633887</v>
      </c>
      <c r="E57" s="146"/>
      <c r="F57" s="16"/>
      <c r="G57" s="16"/>
      <c r="H57" s="16"/>
      <c r="I57" s="16"/>
      <c r="J57" s="16"/>
      <c r="K57" s="16"/>
      <c r="L57" s="16"/>
      <c r="M57" s="16"/>
      <c r="N57" s="16"/>
      <c r="O57" s="16"/>
      <c r="P57" s="16"/>
      <c r="Q57" s="16"/>
      <c r="R57" s="16"/>
      <c r="S57" s="16"/>
      <c r="T57" s="16"/>
      <c r="U57" s="16"/>
      <c r="V57" s="16"/>
      <c r="W57" s="16"/>
      <c r="X57" s="16"/>
      <c r="Y57" s="16"/>
    </row>
    <row r="58">
      <c r="A58" s="138"/>
      <c r="B58" s="38"/>
      <c r="C58" s="144" t="s">
        <v>241</v>
      </c>
      <c r="D58" s="145">
        <f>'Balance Sheet 2024'!E18</f>
        <v>10108681571</v>
      </c>
      <c r="E58" s="146"/>
      <c r="F58" s="16"/>
      <c r="G58" s="16"/>
      <c r="H58" s="16"/>
      <c r="I58" s="16"/>
      <c r="J58" s="16"/>
      <c r="K58" s="16"/>
      <c r="L58" s="16"/>
      <c r="M58" s="16"/>
      <c r="N58" s="16"/>
      <c r="O58" s="16"/>
      <c r="P58" s="16"/>
      <c r="Q58" s="16"/>
      <c r="R58" s="16"/>
      <c r="S58" s="16"/>
      <c r="T58" s="16"/>
      <c r="U58" s="16"/>
      <c r="V58" s="16"/>
      <c r="W58" s="16"/>
      <c r="X58" s="16"/>
      <c r="Y58" s="16"/>
    </row>
    <row r="59">
      <c r="A59" s="138"/>
      <c r="B59" s="38"/>
      <c r="C59" s="147" t="s">
        <v>242</v>
      </c>
      <c r="D59" s="167">
        <f>D57/D58</f>
        <v>0.0673316181</v>
      </c>
      <c r="E59" s="149" t="s">
        <v>243</v>
      </c>
      <c r="F59" s="16"/>
      <c r="G59" s="16"/>
      <c r="H59" s="16"/>
      <c r="I59" s="16"/>
      <c r="J59" s="16"/>
      <c r="K59" s="16"/>
      <c r="L59" s="16"/>
      <c r="M59" s="16"/>
      <c r="N59" s="16"/>
      <c r="O59" s="16"/>
      <c r="P59" s="16"/>
      <c r="Q59" s="16"/>
      <c r="R59" s="16"/>
      <c r="S59" s="16"/>
      <c r="T59" s="16"/>
      <c r="U59" s="16"/>
      <c r="V59" s="16"/>
      <c r="W59" s="16"/>
      <c r="X59" s="16"/>
      <c r="Y59" s="16"/>
    </row>
    <row r="60">
      <c r="A60" s="138"/>
      <c r="B60" s="50"/>
      <c r="C60" s="57"/>
      <c r="D60" s="57"/>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149</v>
      </c>
      <c r="B63" s="4"/>
      <c r="C63" s="108"/>
      <c r="D63" s="111"/>
      <c r="E63" s="11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THE NATURE CONSERVANCY</v>
      </c>
      <c r="B1" s="1" t="s">
        <v>250</v>
      </c>
      <c r="C1" s="138"/>
      <c r="D1" s="138"/>
      <c r="E1" s="138"/>
      <c r="F1" s="139"/>
      <c r="G1" s="139"/>
      <c r="H1" s="139"/>
      <c r="I1" s="16"/>
      <c r="J1" s="16"/>
      <c r="K1" s="16"/>
      <c r="L1" s="16"/>
      <c r="M1" s="16"/>
      <c r="N1" s="16"/>
      <c r="O1" s="16"/>
      <c r="P1" s="16"/>
      <c r="Q1" s="16"/>
      <c r="R1" s="16"/>
      <c r="S1" s="16"/>
      <c r="T1" s="16"/>
      <c r="U1" s="16"/>
      <c r="V1" s="16"/>
      <c r="W1" s="16"/>
      <c r="X1" s="16"/>
      <c r="Y1" s="16"/>
    </row>
    <row r="2">
      <c r="A2" s="140" t="s">
        <v>187</v>
      </c>
      <c r="B2" s="4"/>
      <c r="C2" s="141"/>
      <c r="D2" s="141"/>
      <c r="E2" s="141"/>
      <c r="F2" s="142"/>
      <c r="G2" s="142"/>
      <c r="H2" s="142"/>
      <c r="I2" s="16"/>
      <c r="J2" s="16"/>
      <c r="K2" s="16"/>
      <c r="L2" s="16"/>
      <c r="M2" s="16"/>
      <c r="N2" s="16"/>
      <c r="O2" s="16"/>
      <c r="P2" s="16"/>
      <c r="Q2" s="16"/>
      <c r="R2" s="16"/>
      <c r="S2" s="16"/>
      <c r="T2" s="16"/>
      <c r="U2" s="16"/>
      <c r="V2" s="16"/>
      <c r="W2" s="16"/>
      <c r="X2" s="16"/>
      <c r="Y2" s="16"/>
    </row>
    <row r="3">
      <c r="A3" s="138"/>
      <c r="B3" s="143" t="s">
        <v>188</v>
      </c>
      <c r="C3" s="138"/>
      <c r="D3" s="138"/>
      <c r="E3" s="57"/>
      <c r="F3" s="146"/>
      <c r="G3" s="146"/>
      <c r="H3" s="146"/>
      <c r="I3" s="16"/>
      <c r="J3" s="16"/>
      <c r="K3" s="16"/>
      <c r="L3" s="16"/>
      <c r="M3" s="16"/>
      <c r="N3" s="16"/>
      <c r="O3" s="16"/>
      <c r="P3" s="16"/>
      <c r="Q3" s="16"/>
      <c r="R3" s="16"/>
      <c r="S3" s="16"/>
      <c r="T3" s="16"/>
      <c r="U3" s="16"/>
      <c r="V3" s="16"/>
      <c r="W3" s="16"/>
      <c r="X3" s="16"/>
      <c r="Y3" s="16"/>
    </row>
    <row r="4">
      <c r="A4" s="138"/>
      <c r="B4" s="38"/>
      <c r="C4" s="20"/>
      <c r="D4" s="20" t="s">
        <v>251</v>
      </c>
      <c r="E4" s="20" t="s">
        <v>252</v>
      </c>
      <c r="F4" s="20" t="s">
        <v>253</v>
      </c>
      <c r="G4" s="66" t="s">
        <v>254</v>
      </c>
      <c r="H4" s="66"/>
      <c r="I4" s="16"/>
      <c r="J4" s="16"/>
      <c r="K4" s="16"/>
      <c r="L4" s="16"/>
      <c r="M4" s="16"/>
      <c r="N4" s="16"/>
      <c r="O4" s="16"/>
      <c r="P4" s="16"/>
      <c r="Q4" s="16"/>
      <c r="R4" s="16"/>
      <c r="S4" s="16"/>
      <c r="T4" s="16"/>
      <c r="U4" s="16"/>
      <c r="V4" s="16"/>
      <c r="W4" s="16"/>
      <c r="X4" s="16"/>
      <c r="Y4" s="16"/>
    </row>
    <row r="5">
      <c r="A5" s="138"/>
      <c r="B5" s="38"/>
      <c r="C5" s="147" t="s">
        <v>187</v>
      </c>
      <c r="D5" s="176">
        <f>'Ratios 2022'!D8</f>
        <v>1.468296628</v>
      </c>
      <c r="E5" s="176">
        <f>'Ratios 2023'!D8</f>
        <v>1.305007254</v>
      </c>
      <c r="F5" s="176">
        <f>'Ratios 2024'!D8</f>
        <v>2.115198432</v>
      </c>
      <c r="G5" s="176">
        <f>average(D5:F5)</f>
        <v>1.629500771</v>
      </c>
      <c r="H5" s="149" t="s">
        <v>194</v>
      </c>
      <c r="I5" s="16"/>
      <c r="J5" s="16"/>
      <c r="K5" s="16"/>
      <c r="L5" s="16"/>
      <c r="M5" s="16"/>
      <c r="N5" s="16"/>
      <c r="O5" s="16"/>
      <c r="P5" s="16"/>
      <c r="Q5" s="16"/>
      <c r="R5" s="16"/>
      <c r="S5" s="16"/>
      <c r="T5" s="16"/>
      <c r="U5" s="16"/>
      <c r="V5" s="16"/>
      <c r="W5" s="16"/>
      <c r="X5" s="16"/>
      <c r="Y5" s="16"/>
    </row>
    <row r="6">
      <c r="A6" s="138"/>
      <c r="B6" s="50"/>
      <c r="C6" s="20"/>
      <c r="D6" s="20"/>
      <c r="E6" s="20"/>
      <c r="F6" s="177"/>
      <c r="G6" s="177"/>
      <c r="H6" s="177"/>
      <c r="I6" s="16"/>
      <c r="J6" s="16"/>
      <c r="K6" s="16"/>
      <c r="L6" s="16"/>
      <c r="M6" s="16"/>
      <c r="N6" s="16"/>
      <c r="O6" s="16"/>
      <c r="P6" s="16"/>
      <c r="Q6" s="16"/>
      <c r="R6" s="16"/>
      <c r="S6" s="16"/>
      <c r="T6" s="16"/>
      <c r="U6" s="16"/>
      <c r="V6" s="16"/>
      <c r="W6" s="16"/>
      <c r="X6" s="16"/>
      <c r="Y6" s="16"/>
    </row>
    <row r="7">
      <c r="A7" s="140" t="s">
        <v>195</v>
      </c>
      <c r="B7" s="4"/>
      <c r="C7" s="178"/>
      <c r="D7" s="178"/>
      <c r="E7" s="178"/>
      <c r="F7" s="178"/>
      <c r="G7" s="178"/>
      <c r="H7" s="178"/>
      <c r="I7" s="16"/>
      <c r="J7" s="16"/>
      <c r="K7" s="16"/>
      <c r="L7" s="16"/>
      <c r="M7" s="16"/>
      <c r="N7" s="16"/>
      <c r="O7" s="16"/>
      <c r="P7" s="16"/>
      <c r="Q7" s="16"/>
      <c r="R7" s="16"/>
      <c r="S7" s="16"/>
      <c r="T7" s="16"/>
      <c r="U7" s="16"/>
      <c r="V7" s="16"/>
      <c r="W7" s="16"/>
      <c r="X7" s="16"/>
      <c r="Y7" s="16"/>
    </row>
    <row r="8">
      <c r="A8" s="138"/>
      <c r="B8" s="143" t="s">
        <v>196</v>
      </c>
      <c r="C8" s="96"/>
      <c r="D8" s="96"/>
      <c r="E8" s="177"/>
      <c r="F8" s="177"/>
      <c r="G8" s="177"/>
      <c r="H8" s="177"/>
      <c r="I8" s="16"/>
      <c r="J8" s="16"/>
      <c r="K8" s="16"/>
      <c r="L8" s="16"/>
      <c r="M8" s="16"/>
      <c r="N8" s="16"/>
      <c r="O8" s="16"/>
      <c r="P8" s="16"/>
      <c r="Q8" s="16"/>
      <c r="R8" s="16"/>
      <c r="S8" s="16"/>
      <c r="T8" s="16"/>
      <c r="U8" s="16"/>
      <c r="V8" s="16"/>
      <c r="W8" s="16"/>
      <c r="X8" s="16"/>
      <c r="Y8" s="16"/>
    </row>
    <row r="9">
      <c r="A9" s="138"/>
      <c r="B9" s="38"/>
      <c r="C9" s="20"/>
      <c r="D9" s="20" t="s">
        <v>251</v>
      </c>
      <c r="E9" s="20" t="s">
        <v>252</v>
      </c>
      <c r="F9" s="20" t="s">
        <v>253</v>
      </c>
      <c r="G9" s="66" t="s">
        <v>254</v>
      </c>
      <c r="H9" s="66"/>
      <c r="I9" s="16"/>
      <c r="J9" s="16"/>
      <c r="K9" s="16"/>
      <c r="L9" s="16"/>
      <c r="M9" s="16"/>
      <c r="N9" s="16"/>
      <c r="O9" s="16"/>
      <c r="P9" s="16"/>
      <c r="Q9" s="16"/>
      <c r="R9" s="16"/>
      <c r="S9" s="16"/>
      <c r="T9" s="16"/>
      <c r="U9" s="16"/>
      <c r="V9" s="16"/>
      <c r="W9" s="16"/>
      <c r="X9" s="16"/>
      <c r="Y9" s="16"/>
    </row>
    <row r="10">
      <c r="A10" s="138"/>
      <c r="B10" s="38"/>
      <c r="C10" s="147" t="s">
        <v>195</v>
      </c>
      <c r="D10" s="148">
        <f>'Ratios 2022'!D14</f>
        <v>64.93147406</v>
      </c>
      <c r="E10" s="148">
        <f>'Ratios 2023'!D14</f>
        <v>55.47963318</v>
      </c>
      <c r="F10" s="148">
        <f>'Ratios 2024'!D14</f>
        <v>52.84589275</v>
      </c>
      <c r="G10" s="176">
        <f>average(D10:F10)</f>
        <v>57.75233333</v>
      </c>
      <c r="H10" s="149" t="s">
        <v>194</v>
      </c>
      <c r="I10" s="16"/>
      <c r="J10" s="16"/>
      <c r="K10" s="16"/>
      <c r="L10" s="16"/>
      <c r="M10" s="16"/>
      <c r="N10" s="16"/>
      <c r="O10" s="16"/>
      <c r="P10" s="16"/>
      <c r="Q10" s="16"/>
      <c r="R10" s="16"/>
      <c r="S10" s="16"/>
      <c r="T10" s="16"/>
      <c r="U10" s="16"/>
      <c r="V10" s="16"/>
      <c r="W10" s="16"/>
      <c r="X10" s="16"/>
      <c r="Y10" s="16"/>
    </row>
    <row r="11">
      <c r="A11" s="138"/>
      <c r="B11" s="50"/>
      <c r="C11" s="20"/>
      <c r="D11" s="20"/>
      <c r="E11" s="20"/>
      <c r="F11" s="177"/>
      <c r="G11" s="177"/>
      <c r="H11" s="177"/>
      <c r="I11" s="16"/>
      <c r="J11" s="16"/>
      <c r="K11" s="16"/>
      <c r="L11" s="16"/>
      <c r="M11" s="16"/>
      <c r="N11" s="16"/>
      <c r="O11" s="16"/>
      <c r="P11" s="16"/>
      <c r="Q11" s="16"/>
      <c r="R11" s="16"/>
      <c r="S11" s="16"/>
      <c r="T11" s="16"/>
      <c r="U11" s="16"/>
      <c r="V11" s="16"/>
      <c r="W11" s="16"/>
      <c r="X11" s="16"/>
      <c r="Y11" s="16"/>
    </row>
    <row r="12">
      <c r="A12" s="140" t="s">
        <v>200</v>
      </c>
      <c r="B12" s="4"/>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201</v>
      </c>
      <c r="C13" s="138"/>
      <c r="D13" s="138"/>
      <c r="E13" s="57"/>
      <c r="F13" s="146"/>
      <c r="G13" s="146"/>
      <c r="H13" s="146"/>
      <c r="I13" s="16"/>
      <c r="J13" s="16"/>
      <c r="K13" s="16"/>
      <c r="L13" s="16"/>
      <c r="M13" s="16"/>
      <c r="N13" s="16"/>
      <c r="O13" s="16"/>
      <c r="P13" s="16"/>
      <c r="Q13" s="16"/>
      <c r="R13" s="16"/>
      <c r="S13" s="16"/>
      <c r="T13" s="16"/>
      <c r="U13" s="16"/>
      <c r="V13" s="16"/>
      <c r="W13" s="16"/>
      <c r="X13" s="16"/>
      <c r="Y13" s="16"/>
    </row>
    <row r="14">
      <c r="A14" s="138"/>
      <c r="B14" s="38"/>
      <c r="C14" s="20"/>
      <c r="D14" s="20" t="s">
        <v>251</v>
      </c>
      <c r="E14" s="20" t="s">
        <v>252</v>
      </c>
      <c r="F14" s="20" t="s">
        <v>253</v>
      </c>
      <c r="G14" s="66" t="s">
        <v>254</v>
      </c>
      <c r="H14" s="66"/>
      <c r="I14" s="16"/>
      <c r="J14" s="16"/>
      <c r="K14" s="16"/>
      <c r="L14" s="16"/>
      <c r="M14" s="16"/>
      <c r="N14" s="16"/>
      <c r="O14" s="16"/>
      <c r="P14" s="16"/>
      <c r="Q14" s="16"/>
      <c r="R14" s="16"/>
      <c r="S14" s="16"/>
      <c r="T14" s="16"/>
      <c r="U14" s="16"/>
      <c r="V14" s="16"/>
      <c r="W14" s="16"/>
      <c r="X14" s="16"/>
      <c r="Y14" s="16"/>
    </row>
    <row r="15">
      <c r="A15" s="138"/>
      <c r="B15" s="38"/>
      <c r="C15" s="147" t="s">
        <v>203</v>
      </c>
      <c r="D15" s="179">
        <f>'Ratios 2022'!D20</f>
        <v>36.47241672</v>
      </c>
      <c r="E15" s="179">
        <f>'Ratios 2023'!D20</f>
        <v>31.03020489</v>
      </c>
      <c r="F15" s="179">
        <f>'Ratios 2024'!D20</f>
        <v>30.91110645</v>
      </c>
      <c r="G15" s="176">
        <f>average(D15:F15)</f>
        <v>32.80457602</v>
      </c>
      <c r="H15" s="149" t="s">
        <v>194</v>
      </c>
      <c r="I15" s="16"/>
      <c r="J15" s="16"/>
      <c r="K15" s="16"/>
      <c r="L15" s="16"/>
      <c r="M15" s="16"/>
      <c r="N15" s="16"/>
      <c r="O15" s="16"/>
      <c r="P15" s="16"/>
      <c r="Q15" s="16"/>
      <c r="R15" s="16"/>
      <c r="S15" s="16"/>
      <c r="T15" s="16"/>
      <c r="U15" s="16"/>
      <c r="V15" s="16"/>
      <c r="W15" s="16"/>
      <c r="X15" s="16"/>
      <c r="Y15" s="16"/>
    </row>
    <row r="16">
      <c r="A16" s="138"/>
      <c r="B16" s="50"/>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205</v>
      </c>
      <c r="B17" s="4"/>
      <c r="C17" s="157"/>
      <c r="D17" s="157"/>
      <c r="E17" s="72"/>
      <c r="F17" s="158"/>
      <c r="G17" s="158"/>
      <c r="H17" s="158"/>
      <c r="I17" s="65"/>
      <c r="J17" s="65"/>
      <c r="K17" s="65"/>
      <c r="L17" s="65"/>
      <c r="M17" s="65"/>
      <c r="N17" s="65"/>
      <c r="O17" s="65"/>
      <c r="P17" s="65"/>
      <c r="Q17" s="65"/>
      <c r="R17" s="65"/>
      <c r="S17" s="65"/>
      <c r="T17" s="65"/>
      <c r="U17" s="65"/>
      <c r="V17" s="65"/>
      <c r="W17" s="65"/>
      <c r="X17" s="65"/>
      <c r="Y17" s="65"/>
    </row>
    <row r="18">
      <c r="A18" s="138"/>
      <c r="B18" s="143" t="s">
        <v>206</v>
      </c>
      <c r="C18" s="138"/>
      <c r="D18" s="138"/>
      <c r="E18" s="57"/>
      <c r="F18" s="146"/>
      <c r="G18" s="146"/>
      <c r="H18" s="146"/>
      <c r="I18" s="16"/>
      <c r="J18" s="16"/>
      <c r="K18" s="16"/>
      <c r="L18" s="16"/>
      <c r="M18" s="16"/>
      <c r="N18" s="16"/>
      <c r="O18" s="16"/>
      <c r="P18" s="16"/>
      <c r="Q18" s="16"/>
      <c r="R18" s="16"/>
      <c r="S18" s="16"/>
      <c r="T18" s="16"/>
      <c r="U18" s="16"/>
      <c r="V18" s="16"/>
      <c r="W18" s="16"/>
      <c r="X18" s="16"/>
      <c r="Y18" s="16"/>
    </row>
    <row r="19">
      <c r="A19" s="138"/>
      <c r="B19" s="38"/>
      <c r="C19" s="20"/>
      <c r="D19" s="20" t="s">
        <v>251</v>
      </c>
      <c r="E19" s="20" t="s">
        <v>252</v>
      </c>
      <c r="F19" s="20" t="s">
        <v>253</v>
      </c>
      <c r="G19" s="66" t="s">
        <v>254</v>
      </c>
      <c r="H19" s="66"/>
      <c r="I19" s="16"/>
      <c r="J19" s="16"/>
      <c r="K19" s="16"/>
      <c r="L19" s="16"/>
      <c r="M19" s="16"/>
      <c r="N19" s="16"/>
      <c r="O19" s="16"/>
      <c r="P19" s="16"/>
      <c r="Q19" s="16"/>
      <c r="R19" s="16"/>
      <c r="S19" s="16"/>
      <c r="T19" s="16"/>
      <c r="U19" s="16"/>
      <c r="V19" s="16"/>
      <c r="W19" s="16"/>
      <c r="X19" s="16"/>
      <c r="Y19" s="16"/>
    </row>
    <row r="20">
      <c r="A20" s="138"/>
      <c r="B20" s="38"/>
      <c r="C20" s="147" t="s">
        <v>205</v>
      </c>
      <c r="D20" s="162">
        <f>'Ratios 2022'!D26</f>
        <v>0.7283569122</v>
      </c>
      <c r="E20" s="162">
        <f>'Ratios 2023'!D26</f>
        <v>0.6836615038</v>
      </c>
      <c r="F20" s="162">
        <f>'Ratios 2024'!D26</f>
        <v>0.6345789111</v>
      </c>
      <c r="G20" s="180">
        <f>average(D20:F20)</f>
        <v>0.682199109</v>
      </c>
      <c r="H20" s="149" t="s">
        <v>209</v>
      </c>
      <c r="I20" s="16"/>
      <c r="J20" s="16"/>
      <c r="K20" s="16"/>
      <c r="L20" s="16"/>
      <c r="M20" s="16"/>
      <c r="N20" s="16"/>
      <c r="O20" s="16"/>
      <c r="P20" s="16"/>
      <c r="Q20" s="16"/>
      <c r="R20" s="16"/>
      <c r="S20" s="16"/>
      <c r="T20" s="16"/>
      <c r="U20" s="16"/>
      <c r="V20" s="16"/>
      <c r="W20" s="16"/>
      <c r="X20" s="16"/>
      <c r="Y20" s="16"/>
    </row>
    <row r="21">
      <c r="A21" s="138"/>
      <c r="B21" s="50"/>
      <c r="C21" s="57"/>
      <c r="D21" s="57"/>
      <c r="E21" s="57"/>
      <c r="F21" s="146"/>
      <c r="G21" s="146"/>
      <c r="H21" s="146"/>
      <c r="I21" s="16"/>
      <c r="J21" s="16"/>
      <c r="K21" s="16"/>
      <c r="L21" s="16"/>
      <c r="M21" s="16"/>
      <c r="N21" s="16"/>
      <c r="O21" s="16"/>
      <c r="P21" s="16"/>
      <c r="Q21" s="16"/>
      <c r="R21" s="16"/>
      <c r="S21" s="16"/>
      <c r="T21" s="16"/>
      <c r="U21" s="16"/>
      <c r="V21" s="16"/>
      <c r="W21" s="16"/>
      <c r="X21" s="16"/>
      <c r="Y21" s="16"/>
    </row>
    <row r="22">
      <c r="A22" s="140" t="s">
        <v>210</v>
      </c>
      <c r="B22" s="4"/>
      <c r="C22" s="157"/>
      <c r="D22" s="157"/>
      <c r="E22" s="72"/>
      <c r="F22" s="158"/>
      <c r="G22" s="158"/>
      <c r="H22" s="158"/>
      <c r="I22" s="65"/>
      <c r="J22" s="65"/>
      <c r="K22" s="65"/>
      <c r="L22" s="65"/>
      <c r="M22" s="65"/>
      <c r="N22" s="65"/>
      <c r="O22" s="65"/>
      <c r="P22" s="65"/>
      <c r="Q22" s="65"/>
      <c r="R22" s="65"/>
      <c r="S22" s="65"/>
      <c r="T22" s="65"/>
      <c r="U22" s="65"/>
      <c r="V22" s="65"/>
      <c r="W22" s="65"/>
      <c r="X22" s="65"/>
      <c r="Y22" s="65"/>
    </row>
    <row r="23">
      <c r="A23" s="138"/>
      <c r="B23" s="143" t="s">
        <v>211</v>
      </c>
      <c r="C23" s="138"/>
      <c r="D23" s="138"/>
      <c r="E23" s="57"/>
      <c r="F23" s="146"/>
      <c r="G23" s="146"/>
      <c r="H23" s="146"/>
      <c r="I23" s="16"/>
      <c r="J23" s="16"/>
      <c r="K23" s="16"/>
      <c r="L23" s="16"/>
      <c r="M23" s="16"/>
      <c r="N23" s="16"/>
      <c r="O23" s="16"/>
      <c r="P23" s="16"/>
      <c r="Q23" s="16"/>
      <c r="R23" s="16"/>
      <c r="S23" s="16"/>
      <c r="T23" s="16"/>
      <c r="U23" s="16"/>
      <c r="V23" s="16"/>
      <c r="W23" s="16"/>
      <c r="X23" s="16"/>
      <c r="Y23" s="16"/>
    </row>
    <row r="24">
      <c r="A24" s="138"/>
      <c r="B24" s="38"/>
      <c r="C24" s="20"/>
      <c r="D24" s="20" t="s">
        <v>251</v>
      </c>
      <c r="E24" s="20" t="s">
        <v>252</v>
      </c>
      <c r="F24" s="20" t="s">
        <v>253</v>
      </c>
      <c r="G24" s="66" t="s">
        <v>254</v>
      </c>
      <c r="H24" s="66"/>
      <c r="I24" s="16"/>
      <c r="J24" s="16"/>
      <c r="K24" s="16"/>
      <c r="L24" s="16"/>
      <c r="M24" s="16"/>
      <c r="N24" s="16"/>
      <c r="O24" s="16"/>
      <c r="P24" s="16"/>
      <c r="Q24" s="16"/>
      <c r="R24" s="16"/>
      <c r="S24" s="16"/>
      <c r="T24" s="16"/>
      <c r="U24" s="16"/>
      <c r="V24" s="16"/>
      <c r="W24" s="16"/>
      <c r="X24" s="16"/>
      <c r="Y24" s="16"/>
    </row>
    <row r="25">
      <c r="A25" s="138"/>
      <c r="B25" s="38"/>
      <c r="C25" s="147" t="s">
        <v>215</v>
      </c>
      <c r="D25" s="162">
        <f>'Ratios 2022'!D33</f>
        <v>0.4550637476</v>
      </c>
      <c r="E25" s="162">
        <f>'Ratios 2023'!D33</f>
        <v>0.4318110305</v>
      </c>
      <c r="F25" s="162">
        <f>'Ratios 2024'!D33</f>
        <v>0.4421583373</v>
      </c>
      <c r="G25" s="180">
        <f>average(D25:F25)</f>
        <v>0.4430110384</v>
      </c>
      <c r="H25" s="149" t="s">
        <v>216</v>
      </c>
      <c r="I25" s="16"/>
      <c r="J25" s="16"/>
      <c r="K25" s="16"/>
      <c r="L25" s="16"/>
      <c r="M25" s="16"/>
      <c r="N25" s="16"/>
      <c r="O25" s="16"/>
      <c r="P25" s="16"/>
      <c r="Q25" s="16"/>
      <c r="R25" s="16"/>
      <c r="S25" s="16"/>
      <c r="T25" s="16"/>
      <c r="U25" s="16"/>
      <c r="V25" s="16"/>
      <c r="W25" s="16"/>
      <c r="X25" s="16"/>
      <c r="Y25" s="16"/>
    </row>
    <row r="26">
      <c r="A26" s="138"/>
      <c r="B26" s="50"/>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217</v>
      </c>
      <c r="B27" s="4"/>
      <c r="C27" s="157"/>
      <c r="D27" s="157"/>
      <c r="E27" s="72"/>
      <c r="F27" s="158"/>
      <c r="G27" s="158"/>
      <c r="H27" s="158"/>
      <c r="I27" s="65"/>
      <c r="J27" s="65"/>
      <c r="K27" s="65"/>
      <c r="L27" s="65"/>
      <c r="M27" s="65"/>
      <c r="N27" s="65"/>
      <c r="O27" s="65"/>
      <c r="P27" s="65"/>
      <c r="Q27" s="65"/>
      <c r="R27" s="65"/>
      <c r="S27" s="65"/>
      <c r="T27" s="65"/>
      <c r="U27" s="65"/>
      <c r="V27" s="65"/>
      <c r="W27" s="65"/>
      <c r="X27" s="65"/>
      <c r="Y27" s="65"/>
    </row>
    <row r="28">
      <c r="A28" s="138"/>
      <c r="B28" s="163" t="s">
        <v>218</v>
      </c>
      <c r="C28" s="138"/>
      <c r="D28" s="138"/>
      <c r="E28" s="57"/>
      <c r="F28" s="146"/>
      <c r="G28" s="146"/>
      <c r="H28" s="146"/>
      <c r="I28" s="16"/>
      <c r="J28" s="16"/>
      <c r="K28" s="16"/>
      <c r="L28" s="16"/>
      <c r="M28" s="16"/>
      <c r="N28" s="16"/>
      <c r="O28" s="16"/>
      <c r="P28" s="16"/>
      <c r="Q28" s="16"/>
      <c r="R28" s="16"/>
      <c r="S28" s="16"/>
      <c r="T28" s="16"/>
      <c r="U28" s="16"/>
      <c r="V28" s="16"/>
      <c r="W28" s="16"/>
      <c r="X28" s="16"/>
      <c r="Y28" s="16"/>
    </row>
    <row r="29">
      <c r="A29" s="138"/>
      <c r="B29" s="38"/>
      <c r="C29" s="20"/>
      <c r="D29" s="20" t="s">
        <v>251</v>
      </c>
      <c r="E29" s="20" t="s">
        <v>252</v>
      </c>
      <c r="F29" s="20" t="s">
        <v>253</v>
      </c>
      <c r="G29" s="66" t="s">
        <v>254</v>
      </c>
      <c r="H29" s="66"/>
      <c r="I29" s="16"/>
      <c r="J29" s="16"/>
      <c r="K29" s="16"/>
      <c r="L29" s="16"/>
      <c r="M29" s="16"/>
      <c r="N29" s="16"/>
      <c r="O29" s="16"/>
      <c r="P29" s="16"/>
      <c r="Q29" s="16"/>
      <c r="R29" s="16"/>
      <c r="S29" s="16"/>
      <c r="T29" s="16"/>
      <c r="U29" s="16"/>
      <c r="V29" s="16"/>
      <c r="W29" s="16"/>
      <c r="X29" s="16"/>
      <c r="Y29" s="16"/>
    </row>
    <row r="30">
      <c r="A30" s="138"/>
      <c r="B30" s="38"/>
      <c r="C30" s="147" t="s">
        <v>217</v>
      </c>
      <c r="D30" s="162">
        <f>'Ratios 2022'!D38</f>
        <v>0.1749100027</v>
      </c>
      <c r="E30" s="162">
        <f>'Ratios 2023'!D38</f>
        <v>0.1796322893</v>
      </c>
      <c r="F30" s="162">
        <f>'Ratios 2024'!D38</f>
        <v>0.196046656</v>
      </c>
      <c r="G30" s="180">
        <f>average(D30:F30)</f>
        <v>0.1835296493</v>
      </c>
      <c r="H30" s="149" t="s">
        <v>220</v>
      </c>
      <c r="I30" s="16"/>
      <c r="J30" s="16"/>
      <c r="K30" s="16"/>
      <c r="L30" s="16"/>
      <c r="M30" s="16"/>
      <c r="N30" s="16"/>
      <c r="O30" s="16"/>
      <c r="P30" s="16"/>
      <c r="Q30" s="16"/>
      <c r="R30" s="16"/>
      <c r="S30" s="16"/>
      <c r="T30" s="16"/>
      <c r="U30" s="16"/>
      <c r="V30" s="16"/>
      <c r="W30" s="16"/>
      <c r="X30" s="16"/>
      <c r="Y30" s="16"/>
    </row>
    <row r="31">
      <c r="A31" s="138"/>
      <c r="B31" s="50"/>
      <c r="C31" s="12"/>
      <c r="D31" s="12"/>
      <c r="E31" s="12"/>
      <c r="F31" s="12"/>
      <c r="G31" s="12"/>
      <c r="H31" s="12"/>
      <c r="I31" s="16"/>
      <c r="J31" s="16"/>
      <c r="K31" s="16"/>
      <c r="L31" s="16"/>
      <c r="M31" s="16"/>
      <c r="N31" s="16"/>
      <c r="O31" s="16"/>
      <c r="P31" s="16"/>
      <c r="Q31" s="16"/>
      <c r="R31" s="16"/>
      <c r="S31" s="16"/>
      <c r="T31" s="16"/>
      <c r="U31" s="16"/>
      <c r="V31" s="16"/>
      <c r="W31" s="16"/>
      <c r="X31" s="16"/>
      <c r="Y31" s="16"/>
    </row>
    <row r="32">
      <c r="A32" s="140" t="s">
        <v>221</v>
      </c>
      <c r="B32" s="4"/>
      <c r="C32" s="72"/>
      <c r="D32" s="72"/>
      <c r="E32" s="72"/>
      <c r="F32" s="158"/>
      <c r="G32" s="158"/>
      <c r="H32" s="158"/>
      <c r="I32" s="65"/>
      <c r="J32" s="65"/>
      <c r="K32" s="65"/>
      <c r="L32" s="65"/>
      <c r="M32" s="65"/>
      <c r="N32" s="65"/>
      <c r="O32" s="65"/>
      <c r="P32" s="65"/>
      <c r="Q32" s="65"/>
      <c r="R32" s="65"/>
      <c r="S32" s="65"/>
      <c r="T32" s="65"/>
      <c r="U32" s="65"/>
      <c r="V32" s="65"/>
      <c r="W32" s="65"/>
      <c r="X32" s="65"/>
      <c r="Y32" s="65"/>
    </row>
    <row r="33">
      <c r="A33" s="138"/>
      <c r="B33" s="143" t="s">
        <v>222</v>
      </c>
      <c r="C33" s="138"/>
      <c r="D33" s="138"/>
      <c r="E33" s="57"/>
      <c r="F33" s="146"/>
      <c r="G33" s="146"/>
      <c r="H33" s="146"/>
      <c r="I33" s="16"/>
      <c r="J33" s="16"/>
      <c r="K33" s="16"/>
      <c r="L33" s="16"/>
      <c r="M33" s="16"/>
      <c r="N33" s="16"/>
      <c r="O33" s="16"/>
      <c r="P33" s="16"/>
      <c r="Q33" s="16"/>
      <c r="R33" s="16"/>
      <c r="S33" s="16"/>
      <c r="T33" s="16"/>
      <c r="U33" s="16"/>
      <c r="V33" s="16"/>
      <c r="W33" s="16"/>
      <c r="X33" s="16"/>
      <c r="Y33" s="16"/>
    </row>
    <row r="34">
      <c r="A34" s="138"/>
      <c r="B34" s="38"/>
      <c r="C34" s="20"/>
      <c r="D34" s="20" t="s">
        <v>251</v>
      </c>
      <c r="E34" s="20" t="s">
        <v>252</v>
      </c>
      <c r="F34" s="20" t="s">
        <v>253</v>
      </c>
      <c r="G34" s="66" t="s">
        <v>254</v>
      </c>
      <c r="H34" s="66"/>
      <c r="I34" s="16"/>
      <c r="J34" s="16"/>
      <c r="K34" s="16"/>
      <c r="L34" s="16"/>
      <c r="M34" s="16"/>
      <c r="N34" s="16"/>
      <c r="O34" s="16"/>
      <c r="P34" s="16"/>
      <c r="Q34" s="16"/>
      <c r="R34" s="16"/>
      <c r="S34" s="16"/>
      <c r="T34" s="16"/>
      <c r="U34" s="16"/>
      <c r="V34" s="16"/>
      <c r="W34" s="16"/>
      <c r="X34" s="16"/>
      <c r="Y34" s="16"/>
    </row>
    <row r="35">
      <c r="A35" s="138"/>
      <c r="B35" s="38"/>
      <c r="C35" s="147" t="s">
        <v>255</v>
      </c>
      <c r="D35" s="162">
        <f>'Ratios 2022'!E41</f>
        <v>0.6736180435</v>
      </c>
      <c r="E35" s="162">
        <f>'Ratios 2023'!E41</f>
        <v>0.7005717177</v>
      </c>
      <c r="F35" s="162">
        <f>'Ratios 2024'!E41</f>
        <v>0.7129032669</v>
      </c>
      <c r="G35" s="180">
        <f t="shared" ref="G35:G37" si="1">average(D35:F35)</f>
        <v>0.6956976761</v>
      </c>
      <c r="H35" s="180"/>
      <c r="I35" s="16"/>
      <c r="J35" s="16"/>
      <c r="K35" s="16"/>
      <c r="L35" s="16"/>
      <c r="M35" s="16"/>
      <c r="N35" s="16"/>
      <c r="O35" s="16"/>
      <c r="P35" s="16"/>
      <c r="Q35" s="16"/>
      <c r="R35" s="16"/>
      <c r="S35" s="16"/>
      <c r="T35" s="16"/>
      <c r="U35" s="16"/>
      <c r="V35" s="16"/>
      <c r="W35" s="16"/>
      <c r="X35" s="16"/>
      <c r="Y35" s="16"/>
    </row>
    <row r="36">
      <c r="A36" s="138"/>
      <c r="B36" s="50"/>
      <c r="C36" s="147" t="s">
        <v>224</v>
      </c>
      <c r="D36" s="162">
        <f>'Ratios 2022'!E42</f>
        <v>0.170072019</v>
      </c>
      <c r="E36" s="162">
        <f>'Ratios 2023'!E42</f>
        <v>0.1561676622</v>
      </c>
      <c r="F36" s="162">
        <f>'Ratios 2024'!E42</f>
        <v>0.146900046</v>
      </c>
      <c r="G36" s="180">
        <f t="shared" si="1"/>
        <v>0.1577132424</v>
      </c>
      <c r="H36" s="180"/>
      <c r="I36" s="16"/>
      <c r="J36" s="16"/>
      <c r="K36" s="16"/>
      <c r="L36" s="16"/>
      <c r="M36" s="16"/>
      <c r="N36" s="16"/>
      <c r="O36" s="16"/>
      <c r="P36" s="16"/>
      <c r="Q36" s="16"/>
      <c r="R36" s="16"/>
      <c r="S36" s="16"/>
      <c r="T36" s="16"/>
      <c r="U36" s="16"/>
      <c r="V36" s="16"/>
      <c r="W36" s="16"/>
      <c r="X36" s="16"/>
      <c r="Y36" s="16"/>
    </row>
    <row r="37">
      <c r="A37" s="138"/>
      <c r="B37" s="181"/>
      <c r="C37" s="147" t="s">
        <v>225</v>
      </c>
      <c r="D37" s="162">
        <f>'Ratios 2022'!E43</f>
        <v>0.1563099375</v>
      </c>
      <c r="E37" s="162">
        <f>'Ratios 2023'!E43</f>
        <v>0.14326062</v>
      </c>
      <c r="F37" s="162">
        <f>'Ratios 2024'!E43</f>
        <v>0.1401966871</v>
      </c>
      <c r="G37" s="180">
        <f t="shared" si="1"/>
        <v>0.1465890815</v>
      </c>
      <c r="H37" s="180"/>
      <c r="I37" s="16"/>
      <c r="J37" s="16"/>
      <c r="K37" s="16"/>
      <c r="L37" s="16"/>
      <c r="M37" s="16"/>
      <c r="N37" s="16"/>
      <c r="O37" s="16"/>
      <c r="P37" s="16"/>
      <c r="Q37" s="16"/>
      <c r="R37" s="16"/>
      <c r="S37" s="16"/>
      <c r="T37" s="16"/>
      <c r="U37" s="16"/>
      <c r="V37" s="16"/>
      <c r="W37" s="16"/>
      <c r="X37" s="16"/>
      <c r="Y37" s="16"/>
    </row>
    <row r="38">
      <c r="A38" s="138"/>
      <c r="B38" s="181"/>
      <c r="C38" s="57"/>
      <c r="D38" s="57"/>
      <c r="E38" s="57"/>
      <c r="F38" s="146"/>
      <c r="G38" s="146"/>
      <c r="H38" s="146"/>
      <c r="I38" s="16"/>
      <c r="J38" s="16"/>
      <c r="K38" s="16"/>
      <c r="L38" s="16"/>
      <c r="M38" s="16"/>
      <c r="N38" s="16"/>
      <c r="O38" s="16"/>
      <c r="P38" s="16"/>
      <c r="Q38" s="16"/>
      <c r="R38" s="16"/>
      <c r="S38" s="16"/>
      <c r="T38" s="16"/>
      <c r="U38" s="16"/>
      <c r="V38" s="16"/>
      <c r="W38" s="16"/>
      <c r="X38" s="16"/>
      <c r="Y38" s="16"/>
    </row>
    <row r="39">
      <c r="A39" s="140" t="s">
        <v>226</v>
      </c>
      <c r="B39" s="4"/>
      <c r="C39" s="157"/>
      <c r="D39" s="157"/>
      <c r="E39" s="72"/>
      <c r="F39" s="158"/>
      <c r="G39" s="158"/>
      <c r="H39" s="158"/>
      <c r="I39" s="65"/>
      <c r="J39" s="65"/>
      <c r="K39" s="65"/>
      <c r="L39" s="65"/>
      <c r="M39" s="65"/>
      <c r="N39" s="65"/>
      <c r="O39" s="65"/>
      <c r="P39" s="65"/>
      <c r="Q39" s="65"/>
      <c r="R39" s="65"/>
      <c r="S39" s="65"/>
      <c r="T39" s="65"/>
      <c r="U39" s="65"/>
      <c r="V39" s="65"/>
      <c r="W39" s="65"/>
      <c r="X39" s="65"/>
      <c r="Y39" s="65"/>
    </row>
    <row r="40">
      <c r="A40" s="138"/>
      <c r="B40" s="143" t="s">
        <v>227</v>
      </c>
      <c r="C40" s="138"/>
      <c r="D40" s="138"/>
      <c r="E40" s="57"/>
      <c r="F40" s="146"/>
      <c r="G40" s="146"/>
      <c r="H40" s="146"/>
      <c r="I40" s="16"/>
      <c r="J40" s="16"/>
      <c r="K40" s="16"/>
      <c r="L40" s="16"/>
      <c r="M40" s="16"/>
      <c r="N40" s="16"/>
      <c r="O40" s="16"/>
      <c r="P40" s="16"/>
      <c r="Q40" s="16"/>
      <c r="R40" s="16"/>
      <c r="S40" s="16"/>
      <c r="T40" s="16"/>
      <c r="U40" s="16"/>
      <c r="V40" s="16"/>
      <c r="W40" s="16"/>
      <c r="X40" s="16"/>
      <c r="Y40" s="16"/>
    </row>
    <row r="41">
      <c r="A41" s="138"/>
      <c r="B41" s="38"/>
      <c r="C41" s="20"/>
      <c r="D41" s="20" t="s">
        <v>251</v>
      </c>
      <c r="E41" s="20" t="s">
        <v>252</v>
      </c>
      <c r="F41" s="20" t="s">
        <v>253</v>
      </c>
      <c r="G41" s="66" t="s">
        <v>254</v>
      </c>
      <c r="H41" s="66"/>
      <c r="I41" s="16"/>
      <c r="J41" s="16"/>
      <c r="K41" s="16"/>
      <c r="L41" s="16"/>
      <c r="M41" s="16"/>
      <c r="N41" s="16"/>
      <c r="O41" s="16"/>
      <c r="P41" s="16"/>
      <c r="Q41" s="16"/>
      <c r="R41" s="16"/>
      <c r="S41" s="16"/>
      <c r="T41" s="16"/>
      <c r="U41" s="16"/>
      <c r="V41" s="16"/>
      <c r="W41" s="16"/>
      <c r="X41" s="16"/>
      <c r="Y41" s="16"/>
    </row>
    <row r="42">
      <c r="A42" s="138"/>
      <c r="B42" s="38"/>
      <c r="C42" s="147" t="s">
        <v>230</v>
      </c>
      <c r="D42" s="182">
        <f>'Ratios 2022'!D49</f>
        <v>5.59658244</v>
      </c>
      <c r="E42" s="182">
        <f>'Ratios 2023'!D49</f>
        <v>6.101040846</v>
      </c>
      <c r="F42" s="182">
        <f>'Ratios 2024'!D49</f>
        <v>6.625689068</v>
      </c>
      <c r="G42" s="183">
        <f>if((D42+E42+F42=0),0,(D42+E42+F42)/3)</f>
        <v>6.107770785</v>
      </c>
      <c r="H42" s="149" t="s">
        <v>231</v>
      </c>
      <c r="I42" s="16"/>
      <c r="J42" s="16"/>
      <c r="K42" s="16"/>
      <c r="L42" s="16"/>
      <c r="M42" s="16"/>
      <c r="N42" s="16"/>
      <c r="O42" s="16"/>
      <c r="P42" s="16"/>
      <c r="Q42" s="16"/>
      <c r="R42" s="16"/>
      <c r="S42" s="16"/>
      <c r="T42" s="16"/>
      <c r="U42" s="16"/>
      <c r="V42" s="16"/>
      <c r="W42" s="16"/>
      <c r="X42" s="16"/>
      <c r="Y42" s="16"/>
    </row>
    <row r="43">
      <c r="A43" s="138"/>
      <c r="B43" s="50"/>
      <c r="C43" s="57"/>
      <c r="D43" s="57"/>
      <c r="E43" s="57"/>
      <c r="F43" s="146"/>
      <c r="G43" s="146"/>
      <c r="H43" s="146"/>
      <c r="I43" s="16"/>
      <c r="J43" s="16"/>
      <c r="K43" s="16"/>
      <c r="L43" s="16"/>
      <c r="M43" s="16"/>
      <c r="N43" s="16"/>
      <c r="O43" s="16"/>
      <c r="P43" s="16"/>
      <c r="Q43" s="16"/>
      <c r="R43" s="16"/>
      <c r="S43" s="16"/>
      <c r="T43" s="16"/>
      <c r="U43" s="16"/>
      <c r="V43" s="16"/>
      <c r="W43" s="16"/>
      <c r="X43" s="16"/>
      <c r="Y43" s="16"/>
    </row>
    <row r="44">
      <c r="A44" s="140" t="s">
        <v>232</v>
      </c>
      <c r="B44" s="4"/>
      <c r="C44" s="157"/>
      <c r="D44" s="157"/>
      <c r="E44" s="72"/>
      <c r="F44" s="158"/>
      <c r="G44" s="158"/>
      <c r="H44" s="158"/>
      <c r="I44" s="65"/>
      <c r="J44" s="65"/>
      <c r="K44" s="65"/>
      <c r="L44" s="65"/>
      <c r="M44" s="65"/>
      <c r="N44" s="65"/>
      <c r="O44" s="65"/>
      <c r="P44" s="65"/>
      <c r="Q44" s="65"/>
      <c r="R44" s="65"/>
      <c r="S44" s="65"/>
      <c r="T44" s="65"/>
      <c r="U44" s="65"/>
      <c r="V44" s="65"/>
      <c r="W44" s="65"/>
      <c r="X44" s="65"/>
      <c r="Y44" s="65"/>
    </row>
    <row r="45">
      <c r="A45" s="138"/>
      <c r="B45" s="143" t="s">
        <v>233</v>
      </c>
      <c r="C45" s="138"/>
      <c r="D45" s="138"/>
      <c r="E45" s="57"/>
      <c r="F45" s="146"/>
      <c r="G45" s="146"/>
      <c r="H45" s="146"/>
      <c r="I45" s="16"/>
      <c r="J45" s="16"/>
      <c r="K45" s="16"/>
      <c r="L45" s="16"/>
      <c r="M45" s="16"/>
      <c r="N45" s="16"/>
      <c r="O45" s="16"/>
      <c r="P45" s="16"/>
      <c r="Q45" s="16"/>
      <c r="R45" s="16"/>
      <c r="S45" s="16"/>
      <c r="T45" s="16"/>
      <c r="U45" s="16"/>
      <c r="V45" s="16"/>
      <c r="W45" s="16"/>
      <c r="X45" s="16"/>
      <c r="Y45" s="16"/>
    </row>
    <row r="46">
      <c r="A46" s="138"/>
      <c r="B46" s="38"/>
      <c r="C46" s="20"/>
      <c r="D46" s="20" t="s">
        <v>251</v>
      </c>
      <c r="E46" s="20" t="s">
        <v>252</v>
      </c>
      <c r="F46" s="20" t="s">
        <v>253</v>
      </c>
      <c r="G46" s="66" t="s">
        <v>254</v>
      </c>
      <c r="H46" s="66"/>
      <c r="I46" s="16"/>
      <c r="J46" s="16"/>
      <c r="K46" s="16"/>
      <c r="L46" s="16"/>
      <c r="M46" s="16"/>
      <c r="N46" s="16"/>
      <c r="O46" s="16"/>
      <c r="P46" s="16"/>
      <c r="Q46" s="16"/>
      <c r="R46" s="16"/>
      <c r="S46" s="16"/>
      <c r="T46" s="16"/>
      <c r="U46" s="16"/>
      <c r="V46" s="16"/>
      <c r="W46" s="16"/>
      <c r="X46" s="16"/>
      <c r="Y46" s="16"/>
    </row>
    <row r="47">
      <c r="A47" s="138"/>
      <c r="B47" s="38"/>
      <c r="C47" s="147" t="s">
        <v>236</v>
      </c>
      <c r="D47" s="148">
        <f>'Ratios 2022'!D54</f>
        <v>2.159614862</v>
      </c>
      <c r="E47" s="148">
        <f>'Ratios 2023'!D54</f>
        <v>2.258653114</v>
      </c>
      <c r="F47" s="148">
        <f>'Ratios 2024'!D54</f>
        <v>2.119567904</v>
      </c>
      <c r="G47" s="176">
        <f>average(D47:F47)</f>
        <v>2.179278626</v>
      </c>
      <c r="H47" s="149" t="s">
        <v>237</v>
      </c>
      <c r="I47" s="16"/>
      <c r="J47" s="16"/>
      <c r="K47" s="16"/>
      <c r="L47" s="16"/>
      <c r="M47" s="16"/>
      <c r="N47" s="16"/>
      <c r="O47" s="16"/>
      <c r="P47" s="16"/>
      <c r="Q47" s="16"/>
      <c r="R47" s="16"/>
      <c r="S47" s="16"/>
      <c r="T47" s="16"/>
      <c r="U47" s="16"/>
      <c r="V47" s="16"/>
      <c r="W47" s="16"/>
      <c r="X47" s="16"/>
      <c r="Y47" s="16"/>
    </row>
    <row r="48">
      <c r="A48" s="138"/>
      <c r="B48" s="50"/>
      <c r="C48" s="57"/>
      <c r="D48" s="57"/>
      <c r="E48" s="57"/>
      <c r="F48" s="146"/>
      <c r="G48" s="146"/>
      <c r="H48" s="146"/>
      <c r="I48" s="16"/>
      <c r="J48" s="16"/>
      <c r="K48" s="16"/>
      <c r="L48" s="16"/>
      <c r="M48" s="16"/>
      <c r="N48" s="16"/>
      <c r="O48" s="16"/>
      <c r="P48" s="16"/>
      <c r="Q48" s="16"/>
      <c r="R48" s="16"/>
      <c r="S48" s="16"/>
      <c r="T48" s="16"/>
      <c r="U48" s="16"/>
      <c r="V48" s="16"/>
      <c r="W48" s="16"/>
      <c r="X48" s="16"/>
      <c r="Y48" s="16"/>
    </row>
    <row r="49">
      <c r="A49" s="140" t="s">
        <v>238</v>
      </c>
      <c r="B49" s="4"/>
      <c r="C49" s="157"/>
      <c r="D49" s="157"/>
      <c r="E49" s="72"/>
      <c r="F49" s="158"/>
      <c r="G49" s="158"/>
      <c r="H49" s="158"/>
      <c r="I49" s="65"/>
      <c r="J49" s="65"/>
      <c r="K49" s="65"/>
      <c r="L49" s="65"/>
      <c r="M49" s="65"/>
      <c r="N49" s="65"/>
      <c r="O49" s="65"/>
      <c r="P49" s="65"/>
      <c r="Q49" s="65"/>
      <c r="R49" s="65"/>
      <c r="S49" s="65"/>
      <c r="T49" s="65"/>
      <c r="U49" s="65"/>
      <c r="V49" s="65"/>
      <c r="W49" s="65"/>
      <c r="X49" s="65"/>
      <c r="Y49" s="65"/>
    </row>
    <row r="50">
      <c r="A50" s="138"/>
      <c r="B50" s="143" t="s">
        <v>239</v>
      </c>
      <c r="C50" s="138"/>
      <c r="D50" s="138"/>
      <c r="E50" s="57"/>
      <c r="F50" s="146"/>
      <c r="G50" s="146"/>
      <c r="H50" s="146"/>
      <c r="I50" s="16"/>
      <c r="J50" s="16"/>
      <c r="K50" s="16"/>
      <c r="L50" s="16"/>
      <c r="M50" s="16"/>
      <c r="N50" s="16"/>
      <c r="O50" s="16"/>
      <c r="P50" s="16"/>
      <c r="Q50" s="16"/>
      <c r="R50" s="16"/>
      <c r="S50" s="16"/>
      <c r="T50" s="16"/>
      <c r="U50" s="16"/>
      <c r="V50" s="16"/>
      <c r="W50" s="16"/>
      <c r="X50" s="16"/>
      <c r="Y50" s="16"/>
    </row>
    <row r="51">
      <c r="A51" s="138"/>
      <c r="B51" s="38"/>
      <c r="C51" s="20"/>
      <c r="D51" s="20" t="s">
        <v>251</v>
      </c>
      <c r="E51" s="20" t="s">
        <v>252</v>
      </c>
      <c r="F51" s="20" t="s">
        <v>253</v>
      </c>
      <c r="G51" s="66" t="s">
        <v>254</v>
      </c>
      <c r="H51" s="66"/>
      <c r="I51" s="16"/>
      <c r="J51" s="16"/>
      <c r="K51" s="16"/>
      <c r="L51" s="16"/>
      <c r="M51" s="16"/>
      <c r="N51" s="16"/>
      <c r="O51" s="16"/>
      <c r="P51" s="16"/>
      <c r="Q51" s="16"/>
      <c r="R51" s="16"/>
      <c r="S51" s="16"/>
      <c r="T51" s="16"/>
      <c r="U51" s="16"/>
      <c r="V51" s="16"/>
      <c r="W51" s="16"/>
      <c r="X51" s="16"/>
      <c r="Y51" s="16"/>
    </row>
    <row r="52">
      <c r="A52" s="138"/>
      <c r="B52" s="38"/>
      <c r="C52" s="147" t="s">
        <v>242</v>
      </c>
      <c r="D52" s="184">
        <f>'Ratios 2022'!D59</f>
        <v>0.0831591312</v>
      </c>
      <c r="E52" s="184">
        <f>'Ratios 2023'!D59</f>
        <v>0.0694681053</v>
      </c>
      <c r="F52" s="184">
        <f>'Ratios 2024'!D59</f>
        <v>0.0673316181</v>
      </c>
      <c r="G52" s="185">
        <f>average(D52:F52)</f>
        <v>0.0733196182</v>
      </c>
      <c r="H52" s="149" t="s">
        <v>243</v>
      </c>
      <c r="I52" s="16"/>
      <c r="J52" s="16"/>
      <c r="K52" s="16"/>
      <c r="L52" s="16"/>
      <c r="M52" s="16"/>
      <c r="N52" s="16"/>
      <c r="O52" s="16"/>
      <c r="P52" s="16"/>
      <c r="Q52" s="16"/>
      <c r="R52" s="16"/>
      <c r="S52" s="16"/>
      <c r="T52" s="16"/>
      <c r="U52" s="16"/>
      <c r="V52" s="16"/>
      <c r="W52" s="16"/>
      <c r="X52" s="16"/>
      <c r="Y52" s="16"/>
    </row>
    <row r="53">
      <c r="A53" s="138"/>
      <c r="B53" s="50"/>
      <c r="C53" s="57"/>
      <c r="D53" s="57"/>
      <c r="E53" s="57"/>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106" t="s">
        <v>149</v>
      </c>
      <c r="B56" s="4"/>
      <c r="C56" s="108"/>
      <c r="D56" s="111"/>
      <c r="E56" s="113"/>
      <c r="F56" s="113"/>
      <c r="G56" s="113"/>
      <c r="H56" s="113"/>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