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<sst xmlns="http://schemas.openxmlformats.org/spreadsheetml/2006/main" count="885" uniqueCount="255">
  <si>
    <t>DANCEWAVE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</si>
  <si>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</si>
  <si>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</si>
  <si>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</si>
  <si>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</si>
  <si>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</si>
  <si>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</si>
  <si>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</si>
  <si>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</si>
  <si>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</si>
  <si>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</si>
  <si>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</si>
  <si>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</si>
  <si>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</si>
  <si>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</si>
  <si>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</si>
  <si>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</si>
  <si>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</si>
  <si>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</si>
  <si>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</si>
  <si>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</si>
  <si>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</si>
  <si>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</si>
  <si>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</si>
  <si>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</si>
  <si>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</si>
  <si>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</si>
  <si>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</si>
  <si>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</si>
  <si>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</si>
  <si>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</si>
  <si>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</si>
  <si>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</si>
  <si>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</si>
  <si>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</si>
  <si>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</si>
  <si>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</si>
  <si>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</si>
  <si>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</si>
  <si>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</si>
  <si>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</si>
  <si>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</si>
  <si>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</si>
  <si>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</si>
  <si>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</si>
  <si>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</si>
  <si>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</si>
  <si>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</si>
  <si>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</si>
  <si>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</si>
  <si>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</si>
  <si>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</si>
  <si>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</si>
  <si>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</si>
  <si>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</si>
  <si>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</si>
  <si>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</si>
  <si>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</si>
  <si>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</si>
  <si>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</si>
  <si>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</si>
  <si>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</si>
  <si>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</si>
  <si>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</si>
  <si>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Performance receipts</t>
  </si>
  <si>
    <t>Program fees</t>
  </si>
  <si>
    <t>Program fees - Education</t>
  </si>
  <si>
    <t>Tuition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</si>
  <si>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</si>
  <si>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</si>
  <si>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</si>
  <si>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</si>
  <si>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</si>
  <si>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</si>
  <si>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</si>
  <si>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</si>
  <si>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</si>
  <si>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</si>
  <si>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</si>
  <si>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</si>
  <si>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</si>
  <si>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</si>
  <si>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</si>
  <si>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</si>
  <si>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</si>
  <si>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</si>
  <si>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</si>
  <si>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</si>
  <si>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</si>
  <si>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</si>
  <si>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</si>
  <si>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</si>
  <si>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</si>
  <si>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</si>
  <si>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</si>
  <si>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</si>
  <si>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</si>
  <si>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</si>
  <si>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</si>
  <si>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</si>
  <si>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Concession sales</t>
  </si>
  <si>
    <t>Costume sales</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</si>
  <si>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</si>
  <si>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</si>
  <si>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</si>
  <si>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</si>
  <si>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</si>
  <si>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</si>
  <si>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</si>
  <si>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</si>
  <si>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</si>
  <si>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</si>
  <si>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</si>
  <si>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</si>
  <si>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</si>
  <si>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</si>
  <si>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</si>
  <si>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</si>
  <si>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</si>
  <si>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</si>
  <si>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</si>
  <si>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</si>
  <si>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</si>
  <si>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</si>
  <si>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</si>
  <si>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</si>
  <si>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</si>
  <si>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</si>
  <si>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</si>
  <si>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</si>
  <si>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</si>
  <si>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</si>
  <si>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</si>
  <si>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</si>
  <si>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</si>
  <si>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</si>
  <si>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</si>
  <si>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</si>
  <si>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</si>
  <si>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</si>
  <si>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Bank &amp; credit card charges</t>
  </si>
  <si>
    <t>Production expenses</t>
  </si>
  <si>
    <t>Outside space rental</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</si>
  <si>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</si>
  <si>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</si>
  <si>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</si>
  <si>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</si>
  <si>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</si>
  <si>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</si>
  <si>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</si>
  <si>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</si>
  <si>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</si>
  <si>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</si>
  <si>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</si>
  <si>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</si>
  <si>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</si>
  <si>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</si>
  <si>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</si>
  <si>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</si>
  <si>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</si>
  <si>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</si>
  <si>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</si>
  <si>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</si>
  <si>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</si>
  <si>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</si>
  <si>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</si>
  <si>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</si>
  <si>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</si>
  <si>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</si>
  <si>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</si>
  <si>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</si>
  <si>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</si>
  <si>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</si>
  <si>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</si>
  <si>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</si>
  <si>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</si>
  <si>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</si>
  <si>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</si>
  <si>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</si>
  <si>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</si>
  <si>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</si>
  <si>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</si>
  <si>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</si>
  <si>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</si>
  <si>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</si>
  <si>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</si>
  <si>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</si>
  <si>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</si>
  <si>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</si>
  <si>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</si>
  <si>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</si>
  <si>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</si>
  <si>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</si>
  <si>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</si>
  <si>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</si>
  <si>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</si>
  <si>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</si>
  <si>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</si>
  <si>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</si>
  <si>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</si>
  <si>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</si>
  <si>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</si>
  <si>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</si>
  <si>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</si>
  <si>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</si>
  <si>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</si>
  <si>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</si>
  <si>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</si>
  <si>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</si>
  <si>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</si>
  <si>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</si>
  <si>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</si>
  <si>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</si>
  <si>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</si>
  <si>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</si>
  <si>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</si>
  <si>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</si>
  <si>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</si>
  <si>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</si>
  <si>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</si>
  <si>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</si>
  <si>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</si>
  <si>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</si>
  <si>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</si>
  <si>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</si>
  <si>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</si>
  <si>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</si>
  <si>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</si>
  <si>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</si>
  <si>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</si>
  <si>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</si>
  <si>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</si>
  <si>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</si>
  <si>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</si>
  <si>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</si>
  <si>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</si>
  <si>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</si>
  <si>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</si>
  <si>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</si>
  <si>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</si>
  <si>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</si>
  <si>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</si>
  <si>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</si>
  <si>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</si>
  <si>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Publication/Ad sales</t>
  </si>
  <si>
    <t>Program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</si>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</sst>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DANCEWAVE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1212199</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3099</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1209100</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100758.3333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727237</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7.217636258</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647524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1212199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101016.5833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6.410076233</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1212199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101016.5833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7.217636258</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452909</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1192736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0.3797227551</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833674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77943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911617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1212199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0.7520357631</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11325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833674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0.01358444668</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246</v>
      </c>
      <c r="D41" s="75">
        <f>'Expenses 2022'!D40</f>
        <v>1008132</v>
      </c>
      <c r="E41" s="165">
        <f t="shared" ref="E41:E44" si="1">D41/$D$44</f>
        <v>0.8316555285</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165006</v>
      </c>
      <c r="E42" s="165">
        <f t="shared" si="1"/>
        <v>0.1361212144</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39061</v>
      </c>
      <c r="E43" s="165">
        <f t="shared" si="1"/>
        <v>0.03222325707</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1212199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413146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39061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10.57694375</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972168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84862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11.45586953</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153899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2168019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0.07098600151</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DANCEWAVE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311950.0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202835.0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514785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14114.0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59634.0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228853.0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200397.0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502998</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19339.0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52741.0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52741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52741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2324.0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25125.0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244</v>
      </c>
      <c r="D41" s="74"/>
      <c r="E41" s="48">
        <v>543.0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103</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27992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1117855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DANCEWAVE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44980</v>
      </c>
      <c r="D4" s="99">
        <v>44980.0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95142</v>
      </c>
      <c r="D7" s="99">
        <v>71357.0</v>
      </c>
      <c r="E7" s="99">
        <v>19028.0</v>
      </c>
      <c r="F7" s="99">
        <v>4757.0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115</v>
      </c>
      <c r="C9" s="98">
        <f t="shared" si="1"/>
        <v>657522</v>
      </c>
      <c r="D9" s="99">
        <v>539737.0</v>
      </c>
      <c r="E9" s="99">
        <v>94228.0</v>
      </c>
      <c r="F9" s="99">
        <v>23557.0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3590</v>
      </c>
      <c r="D10" s="99">
        <v>2916.0</v>
      </c>
      <c r="E10" s="99">
        <v>539.0</v>
      </c>
      <c r="F10" s="99">
        <v>135.0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11252</v>
      </c>
      <c r="D11" s="99">
        <v>8641.0</v>
      </c>
      <c r="E11" s="99">
        <v>2089.0</v>
      </c>
      <c r="F11" s="99">
        <v>522.0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66369</v>
      </c>
      <c r="D12" s="99">
        <v>53914.0</v>
      </c>
      <c r="E12" s="99">
        <v>9964.0</v>
      </c>
      <c r="F12" s="99">
        <v>2491.0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7000</v>
      </c>
      <c r="D16" s="99">
        <v>5250.0</v>
      </c>
      <c r="E16" s="99">
        <v>1400.0</v>
      </c>
      <c r="F16" s="99">
        <v>350.0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35025</v>
      </c>
      <c r="D20" s="99">
        <v>29281.0</v>
      </c>
      <c r="E20" s="99">
        <v>4595.0</v>
      </c>
      <c r="F20" s="99">
        <v>1149.0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3576</v>
      </c>
      <c r="D21" s="99">
        <v>3576.0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7923</v>
      </c>
      <c r="D22" s="99">
        <v>6319.0</v>
      </c>
      <c r="E22" s="99">
        <v>1283.0</v>
      </c>
      <c r="F22" s="99">
        <v>321.0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100679</v>
      </c>
      <c r="D25" s="99">
        <v>75650.0</v>
      </c>
      <c r="E25" s="99">
        <v>20023.0</v>
      </c>
      <c r="F25" s="99">
        <v>5006.0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2370</v>
      </c>
      <c r="D26" s="99">
        <v>0.0</v>
      </c>
      <c r="E26" s="99">
        <v>2370.0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3807</v>
      </c>
      <c r="D29" s="99">
        <v>2474.0</v>
      </c>
      <c r="E29" s="99">
        <v>1333.0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3371</v>
      </c>
      <c r="D31" s="99">
        <v>2528.0</v>
      </c>
      <c r="E31" s="99">
        <v>674.0</v>
      </c>
      <c r="F31" s="99">
        <v>169.0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1759</v>
      </c>
      <c r="D32" s="99">
        <v>1319.0</v>
      </c>
      <c r="E32" s="99">
        <v>352.0</v>
      </c>
      <c r="F32" s="99">
        <v>88.0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60" t="s">
        <v>142</v>
      </c>
      <c r="C34" s="98">
        <f t="shared" si="1"/>
        <v>20092</v>
      </c>
      <c r="D34" s="99">
        <v>20092.0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102</v>
      </c>
      <c r="C35" s="98">
        <f t="shared" si="1"/>
        <v>14824</v>
      </c>
      <c r="D35" s="99">
        <v>13865.0</v>
      </c>
      <c r="E35" s="99">
        <v>767.0</v>
      </c>
      <c r="F35" s="99">
        <v>192.0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7574</v>
      </c>
      <c r="D36" s="99">
        <v>7574.0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7141</v>
      </c>
      <c r="D37" s="99">
        <v>4667.0</v>
      </c>
      <c r="E37" s="99">
        <v>2474.0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2336</v>
      </c>
      <c r="D38" s="99">
        <v>1834.0</v>
      </c>
      <c r="E38" s="99">
        <v>401.0</v>
      </c>
      <c r="F38" s="99">
        <v>101.0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1096332</v>
      </c>
      <c r="D40" s="104">
        <f t="shared" si="2"/>
        <v>895974</v>
      </c>
      <c r="E40" s="104">
        <f t="shared" si="2"/>
        <v>161520</v>
      </c>
      <c r="F40" s="104">
        <f t="shared" si="2"/>
        <v>38838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DANCEWAVE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367117.0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364726.0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116490.0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114304.0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11872.0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45709.0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35453.0</v>
      </c>
      <c r="E12" s="109">
        <f>D11-D12</f>
        <v>10256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1144931.0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2129696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38460.0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22218.0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150000.0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1108910.0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1319588</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607197.0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202911.0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810108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2129696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DANCEWAVE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1096332</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3371</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1092961</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91080.08333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731843</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8.035159535</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607197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1096332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91361</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6.646129092</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1096332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91361</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8.035159535</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311950</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1117855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0.2790612378</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752664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81211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833875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1096332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0.7606044519</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14842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752664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0.01971929041</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248</v>
      </c>
      <c r="D41" s="75">
        <f>'Expenses 2023'!D40</f>
        <v>895974</v>
      </c>
      <c r="E41" s="165">
        <f t="shared" ref="E41:E44" si="1">D41/$D$44</f>
        <v>0.8172469653</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161520</v>
      </c>
      <c r="E42" s="165">
        <f t="shared" si="1"/>
        <v>0.1473276343</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38838</v>
      </c>
      <c r="E43" s="165">
        <f t="shared" si="1"/>
        <v>0.03542540033</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1096332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514785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38838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13.25467326</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974509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60678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16.06033488</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150000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2129696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0.07043258756</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DANCEWAVE</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186</v>
      </c>
      <c r="D5" s="177">
        <f>'Ratios 2021'!D8</f>
        <v>12.00487786</v>
      </c>
      <c r="E5" s="177">
        <f>'Ratios 2022'!D8</f>
        <v>7.217636258</v>
      </c>
      <c r="F5" s="177">
        <f>'Ratios 2023'!D8</f>
        <v>8.035159535</v>
      </c>
      <c r="G5" s="177">
        <f>average(D5:F5)</f>
        <v>9.085891219</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194</v>
      </c>
      <c r="D10" s="149">
        <f>'Ratios 2021'!D14</f>
        <v>7.536929958</v>
      </c>
      <c r="E10" s="149">
        <f>'Ratios 2022'!D14</f>
        <v>6.410076233</v>
      </c>
      <c r="F10" s="149">
        <f>'Ratios 2023'!D14</f>
        <v>6.646129092</v>
      </c>
      <c r="G10" s="177">
        <f>average(D10:F10)</f>
        <v>6.864378428</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0</v>
      </c>
      <c r="E15" s="180">
        <f>'Ratios 2022'!D20</f>
        <v>0</v>
      </c>
      <c r="F15" s="180">
        <f>'Ratios 2023'!D20</f>
        <v>0</v>
      </c>
      <c r="G15" s="177">
        <f>average(D15:F15)</f>
        <v>0</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0.523341232</v>
      </c>
      <c r="E20" s="163">
        <f>'Ratios 2022'!D26</f>
        <v>0.3797227551</v>
      </c>
      <c r="F20" s="163">
        <f>'Ratios 2023'!D26</f>
        <v>0.2790612378</v>
      </c>
      <c r="G20" s="181">
        <f>average(D20:F20)</f>
        <v>0.3940417416</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0.7716000702</v>
      </c>
      <c r="E25" s="163">
        <f>'Ratios 2022'!D33</f>
        <v>0.7520357631</v>
      </c>
      <c r="F25" s="163">
        <f>'Ratios 2023'!D33</f>
        <v>0.7606044519</v>
      </c>
      <c r="G25" s="181">
        <f>average(D25:F25)</f>
        <v>0.7614134284</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0.01743915597</v>
      </c>
      <c r="E30" s="163">
        <f>'Ratios 2022'!D38</f>
        <v>0.01358444668</v>
      </c>
      <c r="F30" s="163">
        <f>'Ratios 2023'!D38</f>
        <v>0.01971929041</v>
      </c>
      <c r="G30" s="181">
        <f>average(D30:F30)</f>
        <v>0.01691429769</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0.8132447903</v>
      </c>
      <c r="E35" s="163">
        <f>'Ratios 2022'!E41</f>
        <v>0.8316555285</v>
      </c>
      <c r="F35" s="163">
        <f>'Ratios 2023'!E41</f>
        <v>0.8172469653</v>
      </c>
      <c r="G35" s="181">
        <f t="shared" ref="G35:G37" si="1">average(D35:F35)</f>
        <v>0.8207157614</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0.1493145383</v>
      </c>
      <c r="E36" s="163">
        <f>'Ratios 2022'!E42</f>
        <v>0.1361212144</v>
      </c>
      <c r="F36" s="163">
        <f>'Ratios 2023'!E42</f>
        <v>0.1473276343</v>
      </c>
      <c r="G36" s="181">
        <f t="shared" si="1"/>
        <v>0.1442544624</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0.03744067141</v>
      </c>
      <c r="E37" s="163">
        <f>'Ratios 2022'!E43</f>
        <v>0.03222325707</v>
      </c>
      <c r="F37" s="163">
        <f>'Ratios 2023'!E43</f>
        <v>0.03542540033</v>
      </c>
      <c r="G37" s="181">
        <f t="shared" si="1"/>
        <v>0.03502977627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229</v>
      </c>
      <c r="D42" s="166">
        <f>'Ratios 2021'!D49</f>
        <v>22.3880771</v>
      </c>
      <c r="E42" s="166">
        <f>'Ratios 2022'!D49</f>
        <v>10.57694375</v>
      </c>
      <c r="F42" s="166">
        <f>'Ratios 2023'!D49</f>
        <v>13.25467326</v>
      </c>
      <c r="G42" s="183">
        <f>average(D42:F42)</f>
        <v>15.40656471</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9.576891609</v>
      </c>
      <c r="E47" s="149">
        <f>'Ratios 2022'!D54</f>
        <v>11.45586953</v>
      </c>
      <c r="F47" s="149">
        <f>'Ratios 2023'!D54</f>
        <v>16.06033488</v>
      </c>
      <c r="G47" s="177">
        <f>average(D47:F47)</f>
        <v>12.36436534</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0.1219880354</v>
      </c>
      <c r="E52" s="184">
        <f>'Ratios 2022'!D59</f>
        <v>0.07098600151</v>
      </c>
      <c r="F52" s="184">
        <f>'Ratios 2023'!D59</f>
        <v>0.07043258756</v>
      </c>
      <c r="G52" s="185">
        <f>average(D52:F52)</f>
        <v>0.08780220815</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DANCEWAVE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DANCEWAVE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41466.0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679792.0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142877.0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864135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3321.0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37976.0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206177.0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143443.0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390917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1470.0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38294.0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38294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38294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2342.0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700.0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102</v>
      </c>
      <c r="D41" s="74"/>
      <c r="E41" s="48">
        <v>945.0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103</v>
      </c>
      <c r="D42" s="74"/>
      <c r="E42" s="48">
        <v>143.0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4130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1298946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DANCEWAVE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26125</v>
      </c>
      <c r="D4" s="99">
        <v>26125.0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104619</v>
      </c>
      <c r="D7" s="99">
        <v>78464.0</v>
      </c>
      <c r="E7" s="99">
        <v>20924.0</v>
      </c>
      <c r="F7" s="99">
        <v>5231.0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115</v>
      </c>
      <c r="C9" s="98">
        <f t="shared" si="1"/>
        <v>615542</v>
      </c>
      <c r="D9" s="99">
        <v>502066.0</v>
      </c>
      <c r="E9" s="99">
        <v>90781.0</v>
      </c>
      <c r="F9" s="99">
        <v>22695.0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4016</v>
      </c>
      <c r="D10" s="99">
        <v>2008.0</v>
      </c>
      <c r="E10" s="99">
        <v>1205.0</v>
      </c>
      <c r="F10" s="99">
        <v>803.0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8543</v>
      </c>
      <c r="D11" s="99">
        <v>6535.0</v>
      </c>
      <c r="E11" s="99">
        <v>1606.0</v>
      </c>
      <c r="F11" s="99">
        <v>402.0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62731</v>
      </c>
      <c r="D12" s="99">
        <v>50591.0</v>
      </c>
      <c r="E12" s="99">
        <v>9712.0</v>
      </c>
      <c r="F12" s="99">
        <v>2428.0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7000</v>
      </c>
      <c r="D16" s="99">
        <v>5250.0</v>
      </c>
      <c r="E16" s="99">
        <v>1400.0</v>
      </c>
      <c r="F16" s="99">
        <v>350.0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39023</v>
      </c>
      <c r="D20" s="99">
        <v>34418.0</v>
      </c>
      <c r="E20" s="99">
        <v>3684.0</v>
      </c>
      <c r="F20" s="99">
        <v>921.0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2563</v>
      </c>
      <c r="D21" s="99">
        <v>2563.0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5256</v>
      </c>
      <c r="D22" s="99">
        <v>4132.0</v>
      </c>
      <c r="E22" s="99">
        <v>899.0</v>
      </c>
      <c r="F22" s="99">
        <v>225.0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99879</v>
      </c>
      <c r="D25" s="99">
        <v>75083.0</v>
      </c>
      <c r="E25" s="99">
        <v>19837.0</v>
      </c>
      <c r="F25" s="99">
        <v>4959.0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372</v>
      </c>
      <c r="D26" s="99">
        <v>0.0</v>
      </c>
      <c r="E26" s="99">
        <v>372.0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687</v>
      </c>
      <c r="D29" s="99">
        <v>0.0</v>
      </c>
      <c r="E29" s="99">
        <v>687.0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2592</v>
      </c>
      <c r="D31" s="99">
        <v>1944.0</v>
      </c>
      <c r="E31" s="99">
        <v>518.0</v>
      </c>
      <c r="F31" s="99">
        <v>130.0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2314</v>
      </c>
      <c r="D32" s="99">
        <v>1530.0</v>
      </c>
      <c r="E32" s="99">
        <v>711.0</v>
      </c>
      <c r="F32" s="99">
        <v>73.0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102" t="s">
        <v>102</v>
      </c>
      <c r="C34" s="98">
        <f t="shared" si="1"/>
        <v>18559</v>
      </c>
      <c r="D34" s="99">
        <v>17255.0</v>
      </c>
      <c r="E34" s="99">
        <v>1042.0</v>
      </c>
      <c r="F34" s="99">
        <v>262.0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10470</v>
      </c>
      <c r="D35" s="99">
        <v>10470.0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8856</v>
      </c>
      <c r="D36" s="99">
        <v>8856.0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7025</v>
      </c>
      <c r="D37" s="99">
        <v>7025.0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4620</v>
      </c>
      <c r="D38" s="99">
        <v>4068.0</v>
      </c>
      <c r="E38" s="99">
        <v>552.0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119</v>
      </c>
      <c r="D39" s="99">
        <v>0.0</v>
      </c>
      <c r="E39" s="99">
        <v>0.0</v>
      </c>
      <c r="F39" s="99">
        <v>119.0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1030911</v>
      </c>
      <c r="D40" s="104">
        <f t="shared" si="2"/>
        <v>838383</v>
      </c>
      <c r="E40" s="104">
        <f t="shared" si="2"/>
        <v>153930</v>
      </c>
      <c r="F40" s="104">
        <f t="shared" si="2"/>
        <v>38598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DANCEWAVE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849686.0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179051.0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97982.0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79001.0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11637.0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41556.0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28986.0</v>
      </c>
      <c r="E12" s="109">
        <f>D11-D12</f>
        <v>12570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31459.0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1261386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98162.0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28952.0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153874.0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172350.0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453338</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647492.0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160556.0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808048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1261386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DANCEWAVE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1030911</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2592</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1028319</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85693.25</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1028737</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12.00487786</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647492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1030911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85909.25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7.536929958</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1030911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85909.25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12.00487786</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679792</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1298946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0.523341232</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720161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75290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795451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1030911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0.7716000702</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12559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720161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0.01743915597</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838383</v>
      </c>
      <c r="E41" s="165">
        <f t="shared" ref="E41:E44" si="1">D41/$D$44</f>
        <v>0.8132447903</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153930</v>
      </c>
      <c r="E42" s="165">
        <f t="shared" si="1"/>
        <v>0.1493145383</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38598</v>
      </c>
      <c r="E43" s="165">
        <f t="shared" si="1"/>
        <v>0.03744067141</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1030911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864135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38598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22.3880771</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1217357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127114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9.576891609</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153874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1261386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0.1219880354</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DANCEWAVE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292030.0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121116.0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413146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6065.0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42711.0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452909.0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226320.0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728005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3821.0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39909.0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39909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39909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1357.0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875.0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244</v>
      </c>
      <c r="D41" s="74"/>
      <c r="E41" s="48">
        <v>5546.0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103</v>
      </c>
      <c r="D42" s="74"/>
      <c r="E42" s="48">
        <v>77.0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7855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1192736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DANCEWAVE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59347</v>
      </c>
      <c r="D4" s="99">
        <v>59347.0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104800</v>
      </c>
      <c r="D7" s="99">
        <v>78600.0</v>
      </c>
      <c r="E7" s="99">
        <v>20960.0</v>
      </c>
      <c r="F7" s="99">
        <v>5240.0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115</v>
      </c>
      <c r="C9" s="98">
        <f t="shared" si="1"/>
        <v>728874</v>
      </c>
      <c r="D9" s="99">
        <v>610396.0</v>
      </c>
      <c r="E9" s="99">
        <v>94782.0</v>
      </c>
      <c r="F9" s="99">
        <v>23696.0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11325</v>
      </c>
      <c r="D11" s="99">
        <v>9022.0</v>
      </c>
      <c r="E11" s="99">
        <v>1843.0</v>
      </c>
      <c r="F11" s="99">
        <v>460.0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66618</v>
      </c>
      <c r="D12" s="99">
        <v>55085.0</v>
      </c>
      <c r="E12" s="99">
        <v>9226.0</v>
      </c>
      <c r="F12" s="99">
        <v>2307.0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7000</v>
      </c>
      <c r="D16" s="99">
        <v>5250.0</v>
      </c>
      <c r="E16" s="99">
        <v>1400.0</v>
      </c>
      <c r="F16" s="99">
        <v>350.0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27301</v>
      </c>
      <c r="D20" s="99">
        <v>22263.0</v>
      </c>
      <c r="E20" s="99">
        <v>4030.0</v>
      </c>
      <c r="F20" s="99">
        <v>1008.0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3813</v>
      </c>
      <c r="D21" s="99">
        <v>3813.0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13179</v>
      </c>
      <c r="D22" s="99">
        <v>10519.0</v>
      </c>
      <c r="E22" s="99">
        <v>2128.0</v>
      </c>
      <c r="F22" s="99">
        <v>532.0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100249</v>
      </c>
      <c r="D25" s="99">
        <v>75230.0</v>
      </c>
      <c r="E25" s="99">
        <v>20015.0</v>
      </c>
      <c r="F25" s="99">
        <v>5004.0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1041</v>
      </c>
      <c r="D26" s="99">
        <v>0.0</v>
      </c>
      <c r="E26" s="99">
        <v>1041.0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7717</v>
      </c>
      <c r="D29" s="99">
        <v>0.0</v>
      </c>
      <c r="E29" s="99">
        <v>7717.0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3099</v>
      </c>
      <c r="D31" s="99">
        <v>2324.0</v>
      </c>
      <c r="E31" s="99">
        <v>620.0</v>
      </c>
      <c r="F31" s="99">
        <v>155.0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2868</v>
      </c>
      <c r="D32" s="99">
        <v>2151.0</v>
      </c>
      <c r="E32" s="99">
        <v>574.0</v>
      </c>
      <c r="F32" s="99">
        <v>143.0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60" t="s">
        <v>245</v>
      </c>
      <c r="C34" s="98">
        <f t="shared" si="1"/>
        <v>30450</v>
      </c>
      <c r="D34" s="99">
        <v>30450.0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13482</v>
      </c>
      <c r="D35" s="99">
        <v>13482.0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102</v>
      </c>
      <c r="C36" s="98">
        <f t="shared" si="1"/>
        <v>11481</v>
      </c>
      <c r="D36" s="99">
        <v>11099.0</v>
      </c>
      <c r="E36" s="99">
        <v>307.0</v>
      </c>
      <c r="F36" s="99">
        <v>75.0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10292</v>
      </c>
      <c r="D37" s="99">
        <v>10292.0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9263</v>
      </c>
      <c r="D38" s="99">
        <v>8809.0</v>
      </c>
      <c r="E38" s="99">
        <v>363.0</v>
      </c>
      <c r="F38" s="99">
        <v>91.0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1212199</v>
      </c>
      <c r="D40" s="104">
        <f t="shared" si="2"/>
        <v>1008132</v>
      </c>
      <c r="E40" s="104">
        <f t="shared" si="2"/>
        <v>165006</v>
      </c>
      <c r="F40" s="104">
        <f t="shared" si="2"/>
        <v>39061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DANCEWAVE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727237.0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112955.0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116760.0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15216.0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44184.0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32083.0</v>
      </c>
      <c r="E12" s="109">
        <f>D11-D12</f>
        <v>12101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1183750.0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2168019</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58226.0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26636.0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153899.0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1140673.0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1379434</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647524.0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141061.0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788585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2168019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